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ables/table2.xml" ContentType="application/vnd.openxmlformats-officedocument.spreadsheetml.table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64d9d775246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C Summary" sheetId="1" r:id="R9b257e86728c4745"/>
    <x:sheet xmlns:r="http://schemas.openxmlformats.org/officeDocument/2006/relationships" name="Findings" sheetId="2" r:id="R636d37ab06644503"/>
    <x:sheet xmlns:r="http://schemas.openxmlformats.org/officeDocument/2006/relationships" name="Financial model" sheetId="3" r:id="R7722b143dcdb438a"/>
    <x:sheet xmlns:r="http://schemas.openxmlformats.org/officeDocument/2006/relationships" name="Token and rights" sheetId="4" r:id="Rb9dbd2feeea94c4b"/>
    <x:sheet xmlns:r="http://schemas.openxmlformats.org/officeDocument/2006/relationships" name="Conditions" sheetId="5" r:id="Rfd6706da92c642ec"/>
    <x:sheet xmlns:r="http://schemas.openxmlformats.org/officeDocument/2006/relationships" name="Sources" sheetId="6" r:id="R75785024d1914717"/>
    <x:sheet xmlns:r="http://schemas.openxmlformats.org/officeDocument/2006/relationships" name="Audit" sheetId="7" r:id="R8fbb7062f68545b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1">
    <x:numFmt numFmtId="164" formatCode="$#,##0;($#,##0);-"/>
    <x:numFmt numFmtId="165" formatCode="0.0000%"/>
    <x:numFmt numFmtId="166" formatCode="$#,##0.00;($#,##0.00);-"/>
    <x:numFmt numFmtId="167" formatCode="0.0000x"/>
    <x:numFmt numFmtId="168" formatCode="$#,##0"/>
    <x:numFmt numFmtId="200" formatCode="0.00x"/>
    <x:numFmt numFmtId="201" formatCode="0.00%"/>
    <x:numFmt numFmtId="202" formatCode="$#,##0;[Red]-$#,##0"/>
    <x:numFmt numFmtId="203" formatCode="0.00"/>
    <x:numFmt numFmtId="204" formatCode="0.0000"/>
    <x:numFmt numFmtId="205" formatCode="$#,##0.00"/>
  </x:numFmts>
  <x:fonts count="14">
    <x:font>
      <x:sz val="11"/>
      <x:name val="Carlito"/>
    </x:font>
    <x:font>
      <x:b/>
      <x:sz val="16"/>
      <x:color rgb="FFE6E0D2"/>
      <x:name val="Georgia"/>
    </x:font>
    <x:font>
      <x:i/>
      <x:sz val="10"/>
      <x:color rgb="FFD3CCBC"/>
      <x:name val="Georgia"/>
    </x:font>
    <x:font>
      <x:b/>
      <x:sz val="10"/>
      <x:color rgb="FFFFFFFF"/>
      <x:name val="Georgia"/>
    </x:font>
    <x:font>
      <x:sz val="10"/>
      <x:color rgb="FF171C22"/>
      <x:name val="Georgia"/>
    </x:font>
    <x:font>
      <x:b/>
      <x:sz val="10"/>
      <x:color rgb="FFFFFFFF"/>
      <x:name val="Georgia"/>
    </x:font>
    <x:font>
      <x:sz val="9"/>
      <x:color rgb="FF171C22"/>
      <x:name val="Georgia"/>
    </x:font>
    <x:font>
      <x:b/>
      <x:sz val="11"/>
      <x:color rgb="FF96362D"/>
      <x:name val="Carlito"/>
    </x:font>
    <x:font>
      <x:b/>
      <x:sz val="10"/>
      <x:color rgb="FF171C22"/>
      <x:name val="Georgia"/>
    </x:font>
    <x:font>
      <x:i/>
      <x:sz val="10"/>
      <x:color rgb="FF171C22"/>
      <x:name val="Georgia"/>
    </x:font>
    <x:font>
      <x:sz val="9"/>
      <x:color rgb="FFD3CCBC"/>
      <x:name val="Consolas"/>
    </x:font>
    <x:font>
      <x:sz val="9"/>
      <x:color rgb="FF96362D"/>
      <x:name val="Consolas"/>
    </x:font>
    <x:font>
      <x:b/>
      <x:sz val="9"/>
      <x:color rgb="FF171C22"/>
      <x:name val="Consolas"/>
    </x:font>
    <x:font>
      <x:i/>
      <x:sz val="9"/>
      <x:color rgb="FFD3CCBC"/>
      <x:name val="Consolas"/>
    </x:font>
  </x:fonts>
  <x:fills count="31">
    <x:fill>
      <x:patternFill patternType="none"/>
    </x:fill>
    <x:fill>
      <x:patternFill patternType="gray125"/>
    </x:fill>
    <x:fill>
      <x:patternFill patternType="solid">
        <x:fgColor rgb="FF141412"/>
      </x:patternFill>
    </x:fill>
    <x:fill>
      <x:patternFill patternType="solid">
        <x:fgColor rgb="FF96362D"/>
      </x:patternFill>
    </x:fill>
    <x:fill>
      <x:patternFill patternType="solid">
        <x:fgColor rgb="FFD5DECF"/>
      </x:patternFill>
    </x:fill>
    <x:fill>
      <x:patternFill patternType="solid">
        <x:fgColor rgb="FFF3E5B8"/>
      </x:patternFill>
    </x:fill>
    <x:fill>
      <x:patternFill patternType="solid">
        <x:fgColor rgb="FF96362D"/>
      </x:patternFill>
    </x:fill>
    <x:fill>
      <x:patternFill patternType="solid">
        <x:fgColor rgb="FF96362D"/>
      </x:patternFill>
    </x:fill>
    <x:fill>
      <x:patternFill patternType="solid">
        <x:fgColor rgb="FF141412"/>
      </x:patternFill>
    </x:fill>
    <x:fill>
      <x:patternFill patternType="solid">
        <x:fgColor rgb="FF96362D"/>
      </x:patternFill>
    </x:fill>
    <x:fill>
      <x:patternFill patternType="solid">
        <x:fgColor rgb="FF141412"/>
      </x:patternFill>
    </x:fill>
    <x:fill>
      <x:patternFill patternType="solid">
        <x:fgColor rgb="FF141412"/>
      </x:patternFill>
    </x:fill>
    <x:fill>
      <x:patternFill patternType="solid">
        <x:fgColor rgb="FF96362D"/>
      </x:patternFill>
    </x:fill>
    <x:fill>
      <x:patternFill patternType="solid">
        <x:fgColor rgb="FF141412"/>
      </x:patternFill>
    </x:fill>
    <x:fill>
      <x:patternFill patternType="solid">
        <x:fgColor rgb="FF96362D"/>
      </x:patternFill>
    </x:fill>
    <x:fill>
      <x:patternFill patternType="solid">
        <x:fgColor rgb="FF141412"/>
      </x:patternFill>
    </x:fill>
    <x:fill>
      <x:patternFill patternType="solid">
        <x:fgColor rgb="FF96362D"/>
      </x:patternFill>
    </x:fill>
    <x:fill>
      <x:patternFill patternType="solid">
        <x:fgColor rgb="FF141412"/>
      </x:patternFill>
    </x:fill>
    <x:fill>
      <x:patternFill patternType="solid">
        <x:fgColor rgb="FF96362D"/>
      </x:patternFill>
    </x:fill>
    <x:fill>
      <x:patternFill patternType="solid">
        <x:fgColor rgb="FF141412"/>
      </x:patternFill>
    </x:fill>
    <x:fill>
      <x:patternFill patternType="solid">
        <x:fgColor rgb="FF96362D"/>
      </x:patternFill>
    </x:fill>
    <x:fill>
      <x:patternFill patternType="solid">
        <x:fgColor rgb="FF141412"/>
      </x:patternFill>
    </x:fill>
    <x:fill>
      <x:patternFill patternType="solid">
        <x:fgColor rgb="FF96362D"/>
      </x:patternFill>
    </x:fill>
    <x:fill>
      <x:patternFill patternType="solid">
        <x:fgColor rgb="FF141412"/>
      </x:patternFill>
    </x:fill>
    <x:fill>
      <x:patternFill patternType="solid">
        <x:fgColor rgb="FF96362D"/>
      </x:patternFill>
    </x:fill>
    <x:fill>
      <x:patternFill patternType="solid">
        <x:fgColor rgb="FF141412"/>
      </x:patternFill>
    </x:fill>
    <x:fill>
      <x:patternFill patternType="solid">
        <x:fgColor rgb="FF96362D"/>
      </x:patternFill>
    </x:fill>
    <x:fill>
      <x:patternFill patternType="solid">
        <x:fgColor rgb="FF141412"/>
      </x:patternFill>
    </x:fill>
    <x:fill>
      <x:patternFill patternType="solid">
        <x:fgColor rgb="FF96362D"/>
      </x:patternFill>
    </x:fill>
    <x:fill>
      <x:patternFill patternType="solid">
        <x:fgColor rgb="FF141412"/>
      </x:patternFill>
    </x:fill>
    <x:fill>
      <x:patternFill patternType="solid">
        <x:fgColor rgb="FF96362D"/>
      </x:patternFill>
    </x:fill>
  </x:fills>
  <x:borders count="10">
    <x:border/>
    <x:border>
      <x:right style="thin">
        <x:color rgb="FFC2BBB0"/>
      </x:right>
      <x:bottom style="thin">
        <x:color rgb="FFC2BBB0"/>
      </x:bottom>
    </x:border>
    <x:border>
      <x:left style="thin">
        <x:color rgb="FFC2BBB0"/>
      </x:left>
      <x:right style="thin">
        <x:color rgb="FFC2BBB0"/>
      </x:right>
      <x:bottom style="thin">
        <x:color rgb="FFC2BBB0"/>
      </x:bottom>
    </x:border>
    <x:border>
      <x:left style="thin">
        <x:color rgb="FFC2BBB0"/>
      </x:left>
      <x:bottom style="thin">
        <x:color rgb="FFC2BBB0"/>
      </x:bottom>
    </x:border>
    <x:border>
      <x:right style="thin">
        <x:color rgb="FFC2BBB0"/>
      </x:right>
      <x:top style="thin">
        <x:color rgb="FFC2BBB0"/>
      </x:top>
      <x:bottom style="thin">
        <x:color rgb="FFC2BBB0"/>
      </x:bottom>
    </x:border>
    <x:border>
      <x:left style="thin">
        <x:color rgb="FFC2BBB0"/>
      </x:left>
      <x:right style="thin">
        <x:color rgb="FFC2BBB0"/>
      </x:right>
      <x:top style="thin">
        <x:color rgb="FFC2BBB0"/>
      </x:top>
      <x:bottom style="thin">
        <x:color rgb="FFC2BBB0"/>
      </x:bottom>
    </x:border>
    <x:border>
      <x:left style="thin">
        <x:color rgb="FFC2BBB0"/>
      </x:left>
      <x:top style="thin">
        <x:color rgb="FFC2BBB0"/>
      </x:top>
      <x:bottom style="thin">
        <x:color rgb="FFC2BBB0"/>
      </x:bottom>
    </x:border>
    <x:border>
      <x:right style="thin">
        <x:color rgb="FFC2BBB0"/>
      </x:right>
      <x:top style="thin">
        <x:color rgb="FFC2BBB0"/>
      </x:top>
    </x:border>
    <x:border>
      <x:left style="thin">
        <x:color rgb="FFC2BBB0"/>
      </x:left>
      <x:right style="thin">
        <x:color rgb="FFC2BBB0"/>
      </x:right>
      <x:top style="thin">
        <x:color rgb="FFC2BBB0"/>
      </x:top>
    </x:border>
    <x:border>
      <x:left style="thin">
        <x:color rgb="FFC2BBB0"/>
      </x:left>
      <x:top style="thin">
        <x:color rgb="FFC2BBB0"/>
      </x:top>
    </x:border>
  </x:borders>
  <x:cellStyleXfs count="1">
    <x:xf numFmtId="0" fontId="0" fillId="0" borderId="0"/>
  </x:cellStyleXfs>
  <x:cellXfs count="193">
    <x:xf numFmtId="0" fontId="0" fillId="0" borderId="0" xfId="0"/>
    <x:xf numFmtId="0" fontId="0" fillId="2" borderId="0" xfId="0"/>
    <x:xf numFmtId="0" fontId="1" fillId="2" borderId="0" xfId="0"/>
    <x:xf numFmtId="0" fontId="1" fillId="2" borderId="0" xfId="0" applyAlignment="1">
      <x:alignment vertical="center"/>
    </x:xf>
    <x:xf numFmtId="0" fontId="2" fillId="2" borderId="0" xfId="0"/>
    <x:xf numFmtId="0" fontId="2" fillId="2" borderId="0" xfId="0" applyAlignment="1">
      <x:alignment wrapText="1"/>
    </x:xf>
    <x:xf numFmtId="0" fontId="2" fillId="2" borderId="0" xfId="0" applyAlignment="1">
      <x:alignment vertical="center" wrapText="1"/>
    </x:xf>
    <x:xf numFmtId="0" fontId="0" fillId="3" borderId="0" xfId="0"/>
    <x:xf numFmtId="0" fontId="3" fillId="3" borderId="0" xfId="0"/>
    <x:xf numFmtId="0" fontId="3" fillId="3" borderId="0" xfId="0" applyAlignment="1">
      <x:alignment wrapText="1"/>
    </x:xf>
    <x:xf numFmtId="0" fontId="3" fillId="3" borderId="0" xfId="0" applyAlignment="1">
      <x:alignment vertical="center" wrapText="1"/>
    </x:xf>
    <x:xf numFmtId="0" fontId="4" fillId="0" borderId="0" xfId="0"/>
    <x:xf numFmtId="0" fontId="4" fillId="0" borderId="0" xfId="0" applyAlignment="1">
      <x:alignment wrapText="1"/>
    </x:xf>
    <x:xf numFmtId="0" fontId="4" fillId="0" borderId="0" xfId="0" applyAlignment="1">
      <x:alignment vertical="top" wrapText="1"/>
    </x:xf>
    <x:xf numFmtId="164" fontId="4" fillId="0" borderId="0" xfId="0" applyAlignment="1">
      <x:alignment vertical="top" wrapText="1"/>
    </x:xf>
    <x:xf numFmtId="165" fontId="4" fillId="0" borderId="0" xfId="0" applyAlignment="1">
      <x:alignment vertical="top" wrapText="1"/>
    </x:xf>
    <x:xf numFmtId="3" fontId="4" fillId="0" borderId="0" xfId="0" applyAlignment="1">
      <x:alignment vertical="top" wrapText="1"/>
    </x:xf>
    <x:xf numFmtId="0" fontId="4" fillId="4" borderId="0" xfId="0" applyAlignment="1">
      <x:alignment vertical="top" wrapText="1"/>
    </x:xf>
    <x:xf numFmtId="166" fontId="4" fillId="0" borderId="0" xfId="0" applyAlignment="1">
      <x:alignment vertical="top" wrapText="1"/>
    </x:xf>
    <x:xf numFmtId="10" fontId="4" fillId="0" borderId="0" xfId="0" applyAlignment="1">
      <x:alignment vertical="top" wrapText="1"/>
    </x:xf>
    <x:xf numFmtId="9" fontId="4" fillId="0" borderId="0" xfId="0" applyAlignment="1">
      <x:alignment vertical="top" wrapText="1"/>
    </x:xf>
    <x:xf numFmtId="2" fontId="4" fillId="0" borderId="0" xfId="0" applyAlignment="1">
      <x:alignment vertical="top" wrapText="1"/>
    </x:xf>
    <x:xf numFmtId="167" fontId="4" fillId="0" borderId="0" xfId="0" applyAlignment="1">
      <x:alignment vertical="top" wrapText="1"/>
    </x:xf>
    <x:xf numFmtId="168" fontId="4" fillId="0" borderId="0" xfId="0" applyAlignment="1">
      <x:alignment vertical="top" wrapText="1"/>
    </x:xf>
    <x:xf numFmtId="0" fontId="4" fillId="5" borderId="0" xfId="0" applyAlignment="1">
      <x:alignment vertical="top" wrapText="1"/>
    </x:xf>
    <x:xf numFmtId="164" fontId="4" fillId="0" borderId="0" xfId="0" applyAlignment="1">
      <x:alignment vertical="top" wrapText="1"/>
    </x:xf>
    <x:xf numFmtId="165" fontId="4" fillId="0" borderId="0" xfId="0" applyAlignment="1">
      <x:alignment vertical="top" wrapText="1"/>
    </x:xf>
    <x:xf numFmtId="3" fontId="4" fillId="0" borderId="0" xfId="0" applyAlignment="1">
      <x:alignment vertical="top" wrapText="1"/>
    </x:xf>
    <x:xf numFmtId="166" fontId="4" fillId="0" borderId="0" xfId="0" applyAlignment="1">
      <x:alignment vertical="top" wrapText="1"/>
    </x:xf>
    <x:xf numFmtId="10" fontId="4" fillId="0" borderId="0" xfId="0" applyAlignment="1">
      <x:alignment vertical="top" wrapText="1"/>
    </x:xf>
    <x:xf numFmtId="9" fontId="4" fillId="0" borderId="0" xfId="0" applyAlignment="1">
      <x:alignment vertical="top" wrapText="1"/>
    </x:xf>
    <x:xf numFmtId="2" fontId="4" fillId="0" borderId="0" xfId="0" applyAlignment="1">
      <x:alignment vertical="top" wrapText="1"/>
    </x:xf>
    <x:xf numFmtId="167" fontId="4" fillId="0" borderId="0" xfId="0" applyAlignment="1">
      <x:alignment vertical="top" wrapText="1"/>
    </x:xf>
    <x:xf numFmtId="168" fontId="4" fillId="0" borderId="0" xfId="0" applyAlignment="1">
      <x:alignment vertical="top" wrapText="1"/>
    </x:xf>
    <x:xf numFmtId="0" fontId="5" fillId="6" borderId="0" xfId="0"/>
    <x:xf numFmtId="0" fontId="6" fillId="0" borderId="0" xfId="0" applyAlignment="1">
      <x:alignment vertical="top" wrapText="1"/>
    </x:xf>
    <x:xf numFmtId="0" fontId="7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8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/>
    <x:xf numFmtId="0" fontId="9" fillId="2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top" wrapText="1"/>
    </x:xf>
    <x:xf numFmtId="0" fontId="8" fillId="2" borderId="0" xfId="0" applyNumberFormat="1" applyFont="1" applyFill="1" applyBorder="1" applyAlignment="1">
      <x:alignment vertical="top"/>
    </x:xf>
    <x:xf numFmtId="0" fontId="4" fillId="0" borderId="0" xfId="0" applyNumberFormat="1" applyFont="1" applyFill="1" applyBorder="1" applyAlignment="1">
      <x:alignment vertical="top"/>
    </x:xf>
    <x:xf numFmtId="0" fontId="9" fillId="2" borderId="0" xfId="0" applyNumberFormat="1" applyFont="1" applyFill="1" applyBorder="1" applyAlignment="1">
      <x:alignment vertical="top" wrapText="1"/>
    </x:xf>
    <x:xf numFmtId="0" fontId="8" fillId="3" borderId="0" xfId="0" applyNumberFormat="1" applyFont="1" applyFill="1" applyBorder="1" applyAlignment="1">
      <x:alignment vertical="top" wrapText="1"/>
    </x:xf>
    <x:xf numFmtId="0" fontId="8" fillId="2" borderId="0" xfId="0" applyNumberFormat="1" applyFont="1" applyFill="1" applyBorder="1" applyAlignment="1">
      <x:alignment vertical="top" wrapText="1"/>
    </x:xf>
    <x:xf numFmtId="166" fontId="4" fillId="0" borderId="0" xfId="0" applyNumberFormat="1" applyFont="1" applyFill="1" applyBorder="1" applyAlignment="1">
      <x:alignment vertical="top" wrapText="1"/>
    </x:xf>
    <x:xf numFmtId="10" fontId="4" fillId="0" borderId="0" xfId="0" applyNumberFormat="1" applyFont="1" applyFill="1" applyBorder="1" applyAlignment="1">
      <x:alignment vertical="top" wrapText="1"/>
    </x:xf>
    <x:xf numFmtId="9" fontId="4" fillId="0" borderId="0" xfId="0" applyNumberFormat="1" applyFont="1" applyFill="1" applyBorder="1" applyAlignment="1">
      <x:alignment vertical="top" wrapText="1"/>
    </x:xf>
    <x:xf numFmtId="2" fontId="4" fillId="0" borderId="0" xfId="0" applyNumberFormat="1" applyFont="1" applyFill="1" applyBorder="1" applyAlignment="1">
      <x:alignment vertical="top" wrapText="1"/>
    </x:xf>
    <x:xf numFmtId="165" fontId="4" fillId="0" borderId="0" xfId="0" applyNumberFormat="1" applyFont="1" applyFill="1" applyBorder="1" applyAlignment="1">
      <x:alignment vertical="top" wrapText="1"/>
    </x:xf>
    <x:xf numFmtId="164" fontId="4" fillId="0" borderId="0" xfId="0" applyNumberFormat="1" applyFont="1" applyFill="1" applyBorder="1" applyAlignment="1">
      <x:alignment vertical="top" wrapText="1"/>
    </x:xf>
    <x:xf numFmtId="167" fontId="4" fillId="0" borderId="0" xfId="0" applyNumberFormat="1" applyFont="1" applyFill="1" applyBorder="1" applyAlignment="1">
      <x:alignment vertical="top" wrapText="1"/>
    </x:xf>
    <x:xf numFmtId="3" fontId="4" fillId="0" borderId="0" xfId="0" applyNumberFormat="1" applyFont="1" applyFill="1" applyBorder="1" applyAlignment="1">
      <x:alignment vertical="top" wrapText="1"/>
    </x:xf>
    <x:xf numFmtId="168" fontId="4" fillId="0" borderId="0" xfId="0" applyNumberFormat="1" applyFont="1" applyFill="1" applyBorder="1" applyAlignment="1">
      <x:alignment vertical="top" wrapText="1"/>
    </x:xf>
    <x:xf numFmtId="0" fontId="4" fillId="5" borderId="0" xfId="0" applyNumberFormat="1" applyFont="1" applyFill="1" applyBorder="1" applyAlignment="1">
      <x:alignment vertical="top" wrapText="1"/>
    </x:xf>
    <x:xf numFmtId="0" fontId="8" fillId="3" borderId="0" xfId="0" applyNumberFormat="1" applyFont="1" applyFill="1" applyBorder="1"/>
    <x:xf numFmtId="0" fontId="8" fillId="3" borderId="0" xfId="0" applyNumberFormat="1" applyFont="1" applyFill="1" applyBorder="1" applyAlignment="1">
      <x:alignment vertical="top"/>
    </x:xf>
    <x:xf numFmtId="0" fontId="4" fillId="7" borderId="0" xfId="0" applyNumberFormat="1" applyFont="1" applyFill="1" applyBorder="1" applyAlignment="1">
      <x:alignment vertical="top" wrapText="1"/>
    </x:xf>
    <x:xf numFmtId="0" fontId="3" fillId="7" borderId="0" xfId="0" applyNumberFormat="1" applyFont="1" applyFill="1" applyBorder="1" applyAlignment="1">
      <x:alignment vertical="top" wrapText="1"/>
    </x:xf>
    <x:xf numFmtId="0" fontId="8" fillId="7" borderId="0" xfId="0" applyNumberFormat="1" applyFont="1" applyFill="1" applyBorder="1" applyAlignment="1">
      <x:alignment vertical="top" wrapText="1"/>
    </x:xf>
    <x:xf numFmtId="0" fontId="4" fillId="8" borderId="0" xfId="0" applyNumberFormat="1" applyFont="1" applyFill="1" applyBorder="1" applyAlignment="1">
      <x:alignment vertical="top" wrapText="1"/>
    </x:xf>
    <x:xf numFmtId="0" fontId="1" fillId="8" borderId="0" xfId="0" applyNumberFormat="1" applyFont="1" applyFill="1" applyBorder="1" applyAlignment="1">
      <x:alignment vertical="top" wrapText="1"/>
    </x:xf>
    <x:xf numFmtId="0" fontId="10" fillId="8" borderId="0" xfId="0" applyNumberFormat="1" applyFont="1" applyFill="1" applyBorder="1" applyAlignment="1">
      <x:alignment vertical="top" wrapText="1"/>
    </x:xf>
    <x:xf numFmtId="0" fontId="4" fillId="0" borderId="1" xfId="0" applyNumberFormat="1" applyFont="1" applyFill="1" applyBorder="1" applyAlignment="1">
      <x:alignment vertical="top" wrapText="1"/>
    </x:xf>
    <x:xf numFmtId="0" fontId="4" fillId="0" borderId="2" xfId="0" applyNumberFormat="1" applyFont="1" applyFill="1" applyBorder="1" applyAlignment="1">
      <x:alignment vertical="top" wrapText="1"/>
    </x:xf>
    <x:xf numFmtId="0" fontId="4" fillId="0" borderId="3" xfId="0" applyNumberFormat="1" applyFont="1" applyFill="1" applyBorder="1" applyAlignment="1">
      <x:alignment vertical="top" wrapText="1"/>
    </x:xf>
    <x:xf numFmtId="0" fontId="4" fillId="0" borderId="4" xfId="0" applyNumberFormat="1" applyFont="1" applyFill="1" applyBorder="1" applyAlignment="1">
      <x:alignment vertical="top" wrapText="1"/>
    </x:xf>
    <x:xf numFmtId="0" fontId="4" fillId="0" borderId="5" xfId="0" applyNumberFormat="1" applyFont="1" applyFill="1" applyBorder="1" applyAlignment="1">
      <x:alignment vertical="top" wrapText="1"/>
    </x:xf>
    <x:xf numFmtId="0" fontId="4" fillId="0" borderId="6" xfId="0" applyNumberFormat="1" applyFont="1" applyFill="1" applyBorder="1" applyAlignment="1">
      <x:alignment vertical="top" wrapText="1"/>
    </x:xf>
    <x:xf numFmtId="0" fontId="4" fillId="0" borderId="7" xfId="0" applyNumberFormat="1" applyFont="1" applyFill="1" applyBorder="1" applyAlignment="1">
      <x:alignment vertical="top" wrapText="1"/>
    </x:xf>
    <x:xf numFmtId="0" fontId="4" fillId="0" borderId="8" xfId="0" applyNumberFormat="1" applyFont="1" applyFill="1" applyBorder="1" applyAlignment="1">
      <x:alignment vertical="top" wrapText="1"/>
    </x:xf>
    <x:xf numFmtId="0" fontId="4" fillId="0" borderId="9" xfId="0" applyNumberFormat="1" applyFont="1" applyFill="1" applyBorder="1" applyAlignment="1">
      <x:alignment vertical="top" wrapText="1"/>
    </x:xf>
    <x:xf numFmtId="0" fontId="11" fillId="0" borderId="1" xfId="0" applyNumberFormat="1" applyFont="1" applyFill="1" applyBorder="1" applyAlignment="1">
      <x:alignment vertical="top" wrapText="1"/>
    </x:xf>
    <x:xf numFmtId="0" fontId="11" fillId="0" borderId="4" xfId="0" applyNumberFormat="1" applyFont="1" applyFill="1" applyBorder="1" applyAlignment="1">
      <x:alignment vertical="top" wrapText="1"/>
    </x:xf>
    <x:xf numFmtId="0" fontId="11" fillId="0" borderId="7" xfId="0" applyNumberFormat="1" applyFont="1" applyFill="1" applyBorder="1" applyAlignment="1">
      <x:alignment vertical="top" wrapText="1"/>
    </x:xf>
    <x:xf numFmtId="0" fontId="12" fillId="0" borderId="2" xfId="0" applyNumberFormat="1" applyFont="1" applyFill="1" applyBorder="1" applyAlignment="1">
      <x:alignment vertical="top" wrapText="1"/>
    </x:xf>
    <x:xf numFmtId="0" fontId="12" fillId="0" borderId="5" xfId="0" applyNumberFormat="1" applyFont="1" applyFill="1" applyBorder="1" applyAlignment="1">
      <x:alignment vertical="top" wrapText="1"/>
    </x:xf>
    <x:xf numFmtId="0" fontId="12" fillId="0" borderId="8" xfId="0" applyNumberFormat="1" applyFont="1" applyFill="1" applyBorder="1" applyAlignment="1">
      <x:alignment vertical="top" wrapText="1"/>
    </x:xf>
    <x:xf numFmtId="200" fontId="4" fillId="0" borderId="0" xfId="0" applyNumberFormat="1" applyFont="1" applyFill="1" applyBorder="1" applyAlignment="1">
      <x:alignment vertical="top" wrapText="1"/>
    </x:xf>
    <x:xf numFmtId="201" fontId="4" fillId="0" borderId="0" xfId="0" applyNumberFormat="1" applyFont="1" applyFill="1" applyBorder="1" applyAlignment="1">
      <x:alignment vertical="top" wrapText="1"/>
    </x:xf>
    <x:xf numFmtId="202" fontId="4" fillId="0" borderId="0" xfId="0" applyNumberFormat="1" applyFont="1" applyFill="1" applyBorder="1" applyAlignment="1">
      <x:alignment vertical="top" wrapText="1"/>
    </x:xf>
    <x:xf numFmtId="203" fontId="4" fillId="0" borderId="0" xfId="0" applyNumberFormat="1" applyFont="1" applyFill="1" applyBorder="1" applyAlignment="1">
      <x:alignment vertical="top" wrapText="1"/>
    </x:xf>
    <x:xf numFmtId="204" fontId="4" fillId="0" borderId="2" xfId="0" applyNumberFormat="1" applyFont="1" applyFill="1" applyBorder="1" applyAlignment="1">
      <x:alignment vertical="top" wrapText="1"/>
    </x:xf>
    <x:xf numFmtId="204" fontId="4" fillId="0" borderId="5" xfId="0" applyNumberFormat="1" applyFont="1" applyFill="1" applyBorder="1" applyAlignment="1">
      <x:alignment vertical="top" wrapText="1"/>
    </x:xf>
    <x:xf numFmtId="204" fontId="4" fillId="0" borderId="8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 applyAlignment="1">
      <x:alignment vertical="top" wrapText="1"/>
    </x:xf>
    <x:xf numFmtId="0" fontId="8" fillId="0" borderId="2" xfId="0" applyNumberFormat="1" applyFont="1" applyFill="1" applyBorder="1" applyAlignment="1">
      <x:alignment vertical="top" wrapText="1"/>
    </x:xf>
    <x:xf numFmtId="0" fontId="8" fillId="0" borderId="5" xfId="0" applyNumberFormat="1" applyFont="1" applyFill="1" applyBorder="1" applyAlignment="1">
      <x:alignment vertical="top" wrapText="1"/>
    </x:xf>
    <x:xf numFmtId="0" fontId="8" fillId="0" borderId="8" xfId="0" applyNumberFormat="1" applyFont="1" applyFill="1" applyBorder="1" applyAlignment="1">
      <x:alignment vertical="top" wrapText="1"/>
    </x:xf>
    <x:xf numFmtId="0" fontId="8" fillId="9" borderId="0" xfId="0" applyNumberFormat="1" applyFont="1" applyFill="1" applyBorder="1" applyAlignment="1">
      <x:alignment vertical="top" wrapText="1"/>
    </x:xf>
    <x:xf numFmtId="0" fontId="3" fillId="9" borderId="0" xfId="0" applyNumberFormat="1" applyFont="1" applyFill="1" applyBorder="1" applyAlignment="1">
      <x:alignment vertical="top" wrapText="1"/>
    </x:xf>
    <x:xf numFmtId="0" fontId="8" fillId="10" borderId="0" xfId="0" applyNumberFormat="1" applyFont="1" applyFill="1" applyBorder="1" applyAlignment="1">
      <x:alignment vertical="top" wrapText="1"/>
    </x:xf>
    <x:xf numFmtId="0" fontId="4" fillId="10" borderId="0" xfId="0" applyNumberFormat="1" applyFont="1" applyFill="1" applyBorder="1" applyAlignment="1">
      <x:alignment vertical="top" wrapText="1"/>
    </x:xf>
    <x:xf numFmtId="0" fontId="1" fillId="10" borderId="0" xfId="0" applyNumberFormat="1" applyFont="1" applyFill="1" applyBorder="1" applyAlignment="1">
      <x:alignment vertical="top" wrapText="1"/>
    </x:xf>
    <x:xf numFmtId="0" fontId="10" fillId="10" borderId="0" xfId="0" applyNumberFormat="1" applyFont="1" applyFill="1" applyBorder="1" applyAlignment="1">
      <x:alignment vertical="top" wrapText="1"/>
    </x:xf>
    <x:xf numFmtId="0" fontId="8" fillId="11" borderId="0" xfId="0" applyNumberFormat="1" applyFont="1" applyFill="1" applyBorder="1" applyAlignment="1">
      <x:alignment vertical="top" wrapText="1"/>
    </x:xf>
    <x:xf numFmtId="0" fontId="4" fillId="11" borderId="0" xfId="0" applyNumberFormat="1" applyFont="1" applyFill="1" applyBorder="1" applyAlignment="1">
      <x:alignment vertical="top" wrapText="1"/>
    </x:xf>
    <x:xf numFmtId="0" fontId="0" fillId="11" borderId="0" xfId="0" applyNumberFormat="1" applyFont="1" applyFill="1" applyBorder="1"/>
    <x:xf numFmtId="0" fontId="9" fillId="11" borderId="0" xfId="0" applyNumberFormat="1" applyFont="1" applyFill="1" applyBorder="1" applyAlignment="1">
      <x:alignment vertical="top" wrapText="1"/>
    </x:xf>
    <x:xf numFmtId="0" fontId="1" fillId="11" borderId="0" xfId="0" applyNumberFormat="1" applyFont="1" applyFill="1" applyBorder="1" applyAlignment="1">
      <x:alignment vertical="top" wrapText="1"/>
    </x:xf>
    <x:xf numFmtId="0" fontId="1" fillId="11" borderId="0" xfId="0" applyNumberFormat="1" applyFont="1" applyFill="1" applyBorder="1"/>
    <x:xf numFmtId="0" fontId="13" fillId="11" borderId="0" xfId="0" applyNumberFormat="1" applyFont="1" applyFill="1" applyBorder="1" applyAlignment="1">
      <x:alignment vertical="top" wrapText="1"/>
    </x:xf>
    <x:xf numFmtId="0" fontId="10" fillId="11" borderId="0" xfId="0" applyNumberFormat="1" applyFont="1" applyFill="1" applyBorder="1" applyAlignment="1">
      <x:alignment vertical="top" wrapText="1"/>
    </x:xf>
    <x:xf numFmtId="0" fontId="10" fillId="11" borderId="0" xfId="0" applyNumberFormat="1" applyFont="1" applyFill="1" applyBorder="1"/>
    <x:xf numFmtId="0" fontId="8" fillId="12" borderId="0" xfId="0" applyNumberFormat="1" applyFont="1" applyFill="1" applyBorder="1" applyAlignment="1">
      <x:alignment vertical="top" wrapText="1"/>
    </x:xf>
    <x:xf numFmtId="0" fontId="3" fillId="12" borderId="0" xfId="0" applyNumberFormat="1" applyFont="1" applyFill="1" applyBorder="1" applyAlignment="1">
      <x:alignment vertical="top" wrapText="1"/>
    </x:xf>
    <x:xf numFmtId="165" fontId="4" fillId="0" borderId="2" xfId="0" applyNumberFormat="1" applyFont="1" applyFill="1" applyBorder="1" applyAlignment="1">
      <x:alignment vertical="top" wrapText="1"/>
    </x:xf>
    <x:xf numFmtId="165" fontId="4" fillId="0" borderId="5" xfId="0" applyNumberFormat="1" applyFont="1" applyFill="1" applyBorder="1" applyAlignment="1">
      <x:alignment vertical="top" wrapText="1"/>
    </x:xf>
    <x:xf numFmtId="205" fontId="4" fillId="0" borderId="5" xfId="0" applyNumberFormat="1" applyFont="1" applyFill="1" applyBorder="1" applyAlignment="1">
      <x:alignment vertical="top" wrapText="1"/>
    </x:xf>
    <x:xf numFmtId="203" fontId="4" fillId="0" borderId="5" xfId="0" applyNumberFormat="1" applyFont="1" applyFill="1" applyBorder="1" applyAlignment="1">
      <x:alignment vertical="top" wrapText="1"/>
    </x:xf>
    <x:xf numFmtId="200" fontId="4" fillId="0" borderId="5" xfId="0" applyNumberFormat="1" applyFont="1" applyFill="1" applyBorder="1" applyAlignment="1">
      <x:alignment vertical="top" wrapText="1"/>
    </x:xf>
    <x:xf numFmtId="201" fontId="4" fillId="0" borderId="5" xfId="0" applyNumberFormat="1" applyFont="1" applyFill="1" applyBorder="1" applyAlignment="1">
      <x:alignment vertical="top" wrapText="1"/>
    </x:xf>
    <x:xf numFmtId="168" fontId="4" fillId="0" borderId="5" xfId="0" applyNumberFormat="1" applyFont="1" applyFill="1" applyBorder="1" applyAlignment="1">
      <x:alignment vertical="top" wrapText="1"/>
    </x:xf>
    <x:xf numFmtId="167" fontId="4" fillId="0" borderId="5" xfId="0" applyNumberFormat="1" applyFont="1" applyFill="1" applyBorder="1" applyAlignment="1">
      <x:alignment vertical="top" wrapText="1"/>
    </x:xf>
    <x:xf numFmtId="0" fontId="8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vertical="top"/>
    </x:xf>
    <x:xf numFmtId="0" fontId="8" fillId="13" borderId="0" xfId="0" applyNumberFormat="1" applyFont="1" applyFill="1" applyBorder="1" applyAlignment="1">
      <x:alignment vertical="top" wrapText="1"/>
    </x:xf>
    <x:xf numFmtId="0" fontId="9" fillId="13" borderId="0" xfId="0" applyNumberFormat="1" applyFont="1" applyFill="1" applyBorder="1" applyAlignment="1">
      <x:alignment vertical="top" wrapText="1"/>
    </x:xf>
    <x:xf numFmtId="0" fontId="4" fillId="13" borderId="0" xfId="0" applyNumberFormat="1" applyFont="1" applyFill="1" applyBorder="1" applyAlignment="1">
      <x:alignment vertical="top" wrapText="1"/>
    </x:xf>
    <x:xf numFmtId="0" fontId="1" fillId="13" borderId="0" xfId="0" applyNumberFormat="1" applyFont="1" applyFill="1" applyBorder="1" applyAlignment="1">
      <x:alignment vertical="top" wrapText="1"/>
    </x:xf>
    <x:xf numFmtId="0" fontId="13" fillId="13" borderId="0" xfId="0" applyNumberFormat="1" applyFont="1" applyFill="1" applyBorder="1" applyAlignment="1">
      <x:alignment vertical="top" wrapText="1"/>
    </x:xf>
    <x:xf numFmtId="0" fontId="10" fillId="13" borderId="0" xfId="0" applyNumberFormat="1" applyFont="1" applyFill="1" applyBorder="1" applyAlignment="1">
      <x:alignment vertical="top" wrapText="1"/>
    </x:xf>
    <x:xf numFmtId="0" fontId="8" fillId="14" borderId="0" xfId="0" applyNumberFormat="1" applyFont="1" applyFill="1" applyBorder="1" applyAlignment="1">
      <x:alignment vertical="top" wrapText="1"/>
    </x:xf>
    <x:xf numFmtId="0" fontId="3" fillId="14" borderId="0" xfId="0" applyNumberFormat="1" applyFont="1" applyFill="1" applyBorder="1" applyAlignment="1">
      <x:alignment vertical="top" wrapText="1"/>
    </x:xf>
    <x:xf numFmtId="0" fontId="8" fillId="15" borderId="0" xfId="0" applyNumberFormat="1" applyFont="1" applyFill="1" applyBorder="1" applyAlignment="1">
      <x:alignment vertical="top" wrapText="1"/>
    </x:xf>
    <x:xf numFmtId="0" fontId="9" fillId="15" borderId="0" xfId="0" applyNumberFormat="1" applyFont="1" applyFill="1" applyBorder="1" applyAlignment="1">
      <x:alignment vertical="top" wrapText="1"/>
    </x:xf>
    <x:xf numFmtId="0" fontId="4" fillId="15" borderId="0" xfId="0" applyNumberFormat="1" applyFont="1" applyFill="1" applyBorder="1" applyAlignment="1">
      <x:alignment vertical="top" wrapText="1"/>
    </x:xf>
    <x:xf numFmtId="0" fontId="1" fillId="15" borderId="0" xfId="0" applyNumberFormat="1" applyFont="1" applyFill="1" applyBorder="1" applyAlignment="1">
      <x:alignment vertical="top" wrapText="1"/>
    </x:xf>
    <x:xf numFmtId="0" fontId="13" fillId="15" borderId="0" xfId="0" applyNumberFormat="1" applyFont="1" applyFill="1" applyBorder="1" applyAlignment="1">
      <x:alignment vertical="top" wrapText="1"/>
    </x:xf>
    <x:xf numFmtId="0" fontId="10" fillId="15" borderId="0" xfId="0" applyNumberFormat="1" applyFont="1" applyFill="1" applyBorder="1" applyAlignment="1">
      <x:alignment vertical="top" wrapText="1"/>
    </x:xf>
    <x:xf numFmtId="0" fontId="8" fillId="16" borderId="0" xfId="0" applyNumberFormat="1" applyFont="1" applyFill="1" applyBorder="1" applyAlignment="1">
      <x:alignment vertical="top" wrapText="1"/>
    </x:xf>
    <x:xf numFmtId="0" fontId="3" fillId="16" borderId="0" xfId="0" applyNumberFormat="1" applyFont="1" applyFill="1" applyBorder="1" applyAlignment="1">
      <x:alignment vertical="top" wrapText="1"/>
    </x:xf>
    <x:xf numFmtId="0" fontId="8" fillId="17" borderId="0" xfId="0" applyNumberFormat="1" applyFont="1" applyFill="1" applyBorder="1" applyAlignment="1">
      <x:alignment vertical="top" wrapText="1"/>
    </x:xf>
    <x:xf numFmtId="0" fontId="9" fillId="17" borderId="0" xfId="0" applyNumberFormat="1" applyFont="1" applyFill="1" applyBorder="1" applyAlignment="1">
      <x:alignment vertical="top" wrapText="1"/>
    </x:xf>
    <x:xf numFmtId="0" fontId="4" fillId="17" borderId="0" xfId="0" applyNumberFormat="1" applyFont="1" applyFill="1" applyBorder="1" applyAlignment="1">
      <x:alignment vertical="top" wrapText="1"/>
    </x:xf>
    <x:xf numFmtId="0" fontId="1" fillId="17" borderId="0" xfId="0" applyNumberFormat="1" applyFont="1" applyFill="1" applyBorder="1" applyAlignment="1">
      <x:alignment vertical="top" wrapText="1"/>
    </x:xf>
    <x:xf numFmtId="0" fontId="13" fillId="17" borderId="0" xfId="0" applyNumberFormat="1" applyFont="1" applyFill="1" applyBorder="1" applyAlignment="1">
      <x:alignment vertical="top" wrapText="1"/>
    </x:xf>
    <x:xf numFmtId="0" fontId="10" fillId="17" borderId="0" xfId="0" applyNumberFormat="1" applyFont="1" applyFill="1" applyBorder="1" applyAlignment="1">
      <x:alignment vertical="top" wrapText="1"/>
    </x:xf>
    <x:xf numFmtId="0" fontId="8" fillId="18" borderId="0" xfId="0" applyNumberFormat="1" applyFont="1" applyFill="1" applyBorder="1" applyAlignment="1">
      <x:alignment vertical="top" wrapText="1"/>
    </x:xf>
    <x:xf numFmtId="0" fontId="3" fillId="18" borderId="0" xfId="0" applyNumberFormat="1" applyFont="1" applyFill="1" applyBorder="1" applyAlignment="1">
      <x:alignment vertical="top" wrapText="1"/>
    </x:xf>
    <x:xf numFmtId="0" fontId="4" fillId="18" borderId="0" xfId="0" applyNumberFormat="1" applyFont="1" applyFill="1" applyBorder="1" applyAlignment="1">
      <x:alignment vertical="top" wrapText="1"/>
    </x:xf>
    <x:xf numFmtId="0" fontId="8" fillId="19" borderId="0" xfId="0" applyNumberFormat="1" applyFont="1" applyFill="1" applyBorder="1" applyAlignment="1">
      <x:alignment vertical="top" wrapText="1"/>
    </x:xf>
    <x:xf numFmtId="0" fontId="9" fillId="19" borderId="0" xfId="0" applyNumberFormat="1" applyFont="1" applyFill="1" applyBorder="1" applyAlignment="1">
      <x:alignment vertical="top" wrapText="1"/>
    </x:xf>
    <x:xf numFmtId="0" fontId="4" fillId="19" borderId="0" xfId="0" applyNumberFormat="1" applyFont="1" applyFill="1" applyBorder="1" applyAlignment="1">
      <x:alignment vertical="top" wrapText="1"/>
    </x:xf>
    <x:xf numFmtId="0" fontId="1" fillId="19" borderId="0" xfId="0" applyNumberFormat="1" applyFont="1" applyFill="1" applyBorder="1" applyAlignment="1">
      <x:alignment vertical="top" wrapText="1"/>
    </x:xf>
    <x:xf numFmtId="0" fontId="13" fillId="19" borderId="0" xfId="0" applyNumberFormat="1" applyFont="1" applyFill="1" applyBorder="1" applyAlignment="1">
      <x:alignment vertical="top" wrapText="1"/>
    </x:xf>
    <x:xf numFmtId="0" fontId="10" fillId="19" borderId="0" xfId="0" applyNumberFormat="1" applyFont="1" applyFill="1" applyBorder="1" applyAlignment="1">
      <x:alignment vertical="top" wrapText="1"/>
    </x:xf>
    <x:xf numFmtId="0" fontId="8" fillId="20" borderId="0" xfId="0" applyNumberFormat="1" applyFont="1" applyFill="1" applyBorder="1" applyAlignment="1">
      <x:alignment vertical="top" wrapText="1"/>
    </x:xf>
    <x:xf numFmtId="0" fontId="3" fillId="20" borderId="0" xfId="0" applyNumberFormat="1" applyFont="1" applyFill="1" applyBorder="1" applyAlignment="1">
      <x:alignment vertical="top" wrapText="1"/>
    </x:xf>
    <x:xf numFmtId="0" fontId="8" fillId="21" borderId="0" xfId="0" applyNumberFormat="1" applyFont="1" applyFill="1" applyBorder="1" applyAlignment="1">
      <x:alignment vertical="top" wrapText="1"/>
    </x:xf>
    <x:xf numFmtId="0" fontId="9" fillId="21" borderId="0" xfId="0" applyNumberFormat="1" applyFont="1" applyFill="1" applyBorder="1" applyAlignment="1">
      <x:alignment vertical="top" wrapText="1"/>
    </x:xf>
    <x:xf numFmtId="0" fontId="4" fillId="21" borderId="0" xfId="0" applyNumberFormat="1" applyFont="1" applyFill="1" applyBorder="1" applyAlignment="1">
      <x:alignment vertical="top" wrapText="1"/>
    </x:xf>
    <x:xf numFmtId="0" fontId="1" fillId="21" borderId="0" xfId="0" applyNumberFormat="1" applyFont="1" applyFill="1" applyBorder="1" applyAlignment="1">
      <x:alignment vertical="top" wrapText="1"/>
    </x:xf>
    <x:xf numFmtId="0" fontId="13" fillId="21" borderId="0" xfId="0" applyNumberFormat="1" applyFont="1" applyFill="1" applyBorder="1" applyAlignment="1">
      <x:alignment vertical="top" wrapText="1"/>
    </x:xf>
    <x:xf numFmtId="0" fontId="10" fillId="21" borderId="0" xfId="0" applyNumberFormat="1" applyFont="1" applyFill="1" applyBorder="1" applyAlignment="1">
      <x:alignment vertical="top" wrapText="1"/>
    </x:xf>
    <x:xf numFmtId="0" fontId="8" fillId="22" borderId="0" xfId="0" applyNumberFormat="1" applyFont="1" applyFill="1" applyBorder="1" applyAlignment="1">
      <x:alignment vertical="top" wrapText="1"/>
    </x:xf>
    <x:xf numFmtId="0" fontId="3" fillId="22" borderId="0" xfId="0" applyNumberFormat="1" applyFont="1" applyFill="1" applyBorder="1" applyAlignment="1">
      <x:alignment vertical="top" wrapText="1"/>
    </x:xf>
    <x:xf numFmtId="0" fontId="8" fillId="23" borderId="0" xfId="0" applyNumberFormat="1" applyFont="1" applyFill="1" applyBorder="1" applyAlignment="1">
      <x:alignment vertical="top" wrapText="1"/>
    </x:xf>
    <x:xf numFmtId="0" fontId="9" fillId="23" borderId="0" xfId="0" applyNumberFormat="1" applyFont="1" applyFill="1" applyBorder="1" applyAlignment="1">
      <x:alignment vertical="top" wrapText="1"/>
    </x:xf>
    <x:xf numFmtId="0" fontId="4" fillId="23" borderId="0" xfId="0" applyNumberFormat="1" applyFont="1" applyFill="1" applyBorder="1" applyAlignment="1">
      <x:alignment vertical="top" wrapText="1"/>
    </x:xf>
    <x:xf numFmtId="0" fontId="1" fillId="23" borderId="0" xfId="0" applyNumberFormat="1" applyFont="1" applyFill="1" applyBorder="1" applyAlignment="1">
      <x:alignment vertical="top" wrapText="1"/>
    </x:xf>
    <x:xf numFmtId="0" fontId="13" fillId="23" borderId="0" xfId="0" applyNumberFormat="1" applyFont="1" applyFill="1" applyBorder="1" applyAlignment="1">
      <x:alignment vertical="top" wrapText="1"/>
    </x:xf>
    <x:xf numFmtId="0" fontId="10" fillId="23" borderId="0" xfId="0" applyNumberFormat="1" applyFont="1" applyFill="1" applyBorder="1" applyAlignment="1">
      <x:alignment vertical="top" wrapText="1"/>
    </x:xf>
    <x:xf numFmtId="0" fontId="8" fillId="24" borderId="0" xfId="0" applyNumberFormat="1" applyFont="1" applyFill="1" applyBorder="1" applyAlignment="1">
      <x:alignment vertical="top" wrapText="1"/>
    </x:xf>
    <x:xf numFmtId="0" fontId="3" fillId="24" borderId="0" xfId="0" applyNumberFormat="1" applyFont="1" applyFill="1" applyBorder="1" applyAlignment="1">
      <x:alignment vertical="top" wrapText="1"/>
    </x:xf>
    <x:xf numFmtId="0" fontId="8" fillId="25" borderId="0" xfId="0" applyNumberFormat="1" applyFont="1" applyFill="1" applyBorder="1" applyAlignment="1">
      <x:alignment vertical="top" wrapText="1"/>
    </x:xf>
    <x:xf numFmtId="0" fontId="9" fillId="25" borderId="0" xfId="0" applyNumberFormat="1" applyFont="1" applyFill="1" applyBorder="1" applyAlignment="1">
      <x:alignment vertical="top" wrapText="1"/>
    </x:xf>
    <x:xf numFmtId="0" fontId="4" fillId="25" borderId="0" xfId="0" applyNumberFormat="1" applyFont="1" applyFill="1" applyBorder="1" applyAlignment="1">
      <x:alignment vertical="top" wrapText="1"/>
    </x:xf>
    <x:xf numFmtId="0" fontId="1" fillId="25" borderId="0" xfId="0" applyNumberFormat="1" applyFont="1" applyFill="1" applyBorder="1" applyAlignment="1">
      <x:alignment vertical="top" wrapText="1"/>
    </x:xf>
    <x:xf numFmtId="0" fontId="13" fillId="25" borderId="0" xfId="0" applyNumberFormat="1" applyFont="1" applyFill="1" applyBorder="1" applyAlignment="1">
      <x:alignment vertical="top" wrapText="1"/>
    </x:xf>
    <x:xf numFmtId="0" fontId="10" fillId="25" borderId="0" xfId="0" applyNumberFormat="1" applyFont="1" applyFill="1" applyBorder="1" applyAlignment="1">
      <x:alignment vertical="top" wrapText="1"/>
    </x:xf>
    <x:xf numFmtId="0" fontId="8" fillId="26" borderId="0" xfId="0" applyNumberFormat="1" applyFont="1" applyFill="1" applyBorder="1" applyAlignment="1">
      <x:alignment vertical="top" wrapText="1"/>
    </x:xf>
    <x:xf numFmtId="0" fontId="3" fillId="26" borderId="0" xfId="0" applyNumberFormat="1" applyFont="1" applyFill="1" applyBorder="1" applyAlignment="1">
      <x:alignment vertical="top" wrapText="1"/>
    </x:xf>
    <x:xf numFmtId="0" fontId="8" fillId="27" borderId="0" xfId="0" applyNumberFormat="1" applyFont="1" applyFill="1" applyBorder="1" applyAlignment="1">
      <x:alignment vertical="top" wrapText="1"/>
    </x:xf>
    <x:xf numFmtId="0" fontId="9" fillId="27" borderId="0" xfId="0" applyNumberFormat="1" applyFont="1" applyFill="1" applyBorder="1" applyAlignment="1">
      <x:alignment vertical="top" wrapText="1"/>
    </x:xf>
    <x:xf numFmtId="0" fontId="4" fillId="27" borderId="0" xfId="0" applyNumberFormat="1" applyFont="1" applyFill="1" applyBorder="1" applyAlignment="1">
      <x:alignment vertical="top" wrapText="1"/>
    </x:xf>
    <x:xf numFmtId="0" fontId="1" fillId="27" borderId="0" xfId="0" applyNumberFormat="1" applyFont="1" applyFill="1" applyBorder="1" applyAlignment="1">
      <x:alignment vertical="top" wrapText="1"/>
    </x:xf>
    <x:xf numFmtId="0" fontId="13" fillId="27" borderId="0" xfId="0" applyNumberFormat="1" applyFont="1" applyFill="1" applyBorder="1" applyAlignment="1">
      <x:alignment vertical="top" wrapText="1"/>
    </x:xf>
    <x:xf numFmtId="0" fontId="10" fillId="27" borderId="0" xfId="0" applyNumberFormat="1" applyFont="1" applyFill="1" applyBorder="1" applyAlignment="1">
      <x:alignment vertical="top" wrapText="1"/>
    </x:xf>
    <x:xf numFmtId="0" fontId="8" fillId="28" borderId="0" xfId="0" applyNumberFormat="1" applyFont="1" applyFill="1" applyBorder="1" applyAlignment="1">
      <x:alignment vertical="top" wrapText="1"/>
    </x:xf>
    <x:xf numFmtId="0" fontId="3" fillId="28" borderId="0" xfId="0" applyNumberFormat="1" applyFont="1" applyFill="1" applyBorder="1" applyAlignment="1">
      <x:alignment vertical="top" wrapText="1"/>
    </x:xf>
    <x:xf numFmtId="0" fontId="8" fillId="29" borderId="0" xfId="0" applyNumberFormat="1" applyFont="1" applyFill="1" applyBorder="1" applyAlignment="1">
      <x:alignment vertical="top" wrapText="1"/>
    </x:xf>
    <x:xf numFmtId="0" fontId="9" fillId="29" borderId="0" xfId="0" applyNumberFormat="1" applyFont="1" applyFill="1" applyBorder="1" applyAlignment="1">
      <x:alignment vertical="top" wrapText="1"/>
    </x:xf>
    <x:xf numFmtId="0" fontId="4" fillId="29" borderId="0" xfId="0" applyNumberFormat="1" applyFont="1" applyFill="1" applyBorder="1" applyAlignment="1">
      <x:alignment vertical="top" wrapText="1"/>
    </x:xf>
    <x:xf numFmtId="0" fontId="1" fillId="29" borderId="0" xfId="0" applyNumberFormat="1" applyFont="1" applyFill="1" applyBorder="1" applyAlignment="1">
      <x:alignment vertical="top" wrapText="1"/>
    </x:xf>
    <x:xf numFmtId="0" fontId="13" fillId="29" borderId="0" xfId="0" applyNumberFormat="1" applyFont="1" applyFill="1" applyBorder="1" applyAlignment="1">
      <x:alignment vertical="top" wrapText="1"/>
    </x:xf>
    <x:xf numFmtId="0" fontId="10" fillId="29" borderId="0" xfId="0" applyNumberFormat="1" applyFont="1" applyFill="1" applyBorder="1" applyAlignment="1">
      <x:alignment vertical="top" wrapText="1"/>
    </x:xf>
    <x:xf numFmtId="0" fontId="8" fillId="30" borderId="0" xfId="0" applyNumberFormat="1" applyFont="1" applyFill="1" applyBorder="1" applyAlignment="1">
      <x:alignment vertical="top" wrapText="1"/>
    </x:xf>
    <x:xf numFmtId="0" fontId="3" fillId="30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2">
    <x:dxf>
      <x:font>
        <x:b/>
        <x:color rgb="FF2E5138"/>
      </x:font>
      <x:fill>
        <x:patternFill>
          <x:bgColor rgb="FFD5DECF"/>
        </x:patternFill>
      </x:fill>
    </x:dxf>
    <x:dxf>
      <x:font>
        <x:b/>
        <x:color rgb="FF7F6000"/>
      </x:font>
      <x:fill>
        <x:patternFill>
          <x:bgColor rgb="FFF3E5B8"/>
        </x:patternFill>
      </x:fill>
    </x:dxf>
  </x:dxf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c7dd083c914ca2" /><Relationship Type="http://schemas.openxmlformats.org/officeDocument/2006/relationships/theme" Target="/xl/theme/theme1.xml" Id="R125d3be224844228" /><Relationship Type="http://schemas.openxmlformats.org/officeDocument/2006/relationships/sharedStrings" Target="/xl/sharedStrings.xml" Id="R6d46e521763948a7" /><Relationship Type="http://schemas.openxmlformats.org/officeDocument/2006/relationships/worksheet" Target="/xl/worksheets/sheet1.xml" Id="R9b257e86728c4745" /><Relationship Type="http://schemas.openxmlformats.org/officeDocument/2006/relationships/worksheet" Target="/xl/worksheets/sheet2.xml" Id="R636d37ab06644503" /><Relationship Type="http://schemas.openxmlformats.org/officeDocument/2006/relationships/worksheet" Target="/xl/worksheets/sheet3.xml" Id="R7722b143dcdb438a" /><Relationship Type="http://schemas.openxmlformats.org/officeDocument/2006/relationships/worksheet" Target="/xl/worksheets/sheet4.xml" Id="Rb9dbd2feeea94c4b" /><Relationship Type="http://schemas.openxmlformats.org/officeDocument/2006/relationships/worksheet" Target="/xl/worksheets/sheet5.xml" Id="Rfd6706da92c642ec" /><Relationship Type="http://schemas.openxmlformats.org/officeDocument/2006/relationships/worksheet" Target="/xl/worksheets/sheet6.xml" Id="R75785024d1914717" /><Relationship Type="http://schemas.openxmlformats.org/officeDocument/2006/relationships/worksheet" Target="/xl/worksheets/sheet7.xml" Id="R8fbb7062f68545b3" /></Relationships>
</file>

<file path=xl/tables/table1.xml><?xml version="1.0" encoding="utf-8"?>
<x:table xmlns:x="http://schemas.openxmlformats.org/spreadsheetml/2006/main" id="1" name="AsterFindings" displayName="AsterFindings" ref="A4:G22" headerRowCount="1" totalsRowCount="0" totalsRowShown="0">
  <x:tableColumns count="7">
    <x:tableColumn id="1" name="ID"/>
    <x:tableColumn id="2" name="Claim"/>
    <x:tableColumn id="3" name="Status"/>
    <x:tableColumn id="4" name="Materiality"/>
    <x:tableColumn id="5" name="Evidence"/>
    <x:tableColumn id="6" name="Test"/>
    <x:tableColumn id="7" name="Finding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AsterSources" displayName="AsterSources" ref="A4:D18" headerRowCount="1" totalsRowCount="0" totalsRowShown="0">
  <x:tableColumns count="4">
    <x:tableColumn id="1" name="ID"/>
    <x:tableColumn id="2" name="Source"/>
    <x:tableColumn id="3" name="Scope"/>
    <x:tableColumn id="4" name="Use limita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911dc8f257974975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2.xml" Id="Rabd6900d364e43fa" /></Relationships>
</file>

<file path=xl/worksheets/sheet1.xml><?xml version="1.0" encoding="utf-8"?>
<x:worksheet xmlns:x="http://schemas.openxmlformats.org/spreadsheetml/2006/main">
  <x:sheetPr>
    <x:tabColor rgb="FF96362D"/>
  </x:sheetPr>
  <x:sheetViews>
    <x:sheetView showGridLines="0" workbookViewId="0">
      <x:pane ySplit="4" topLeftCell="A5" activePane="bottomLeft" state="frozen"/>
    </x:sheetView>
  </x:sheetViews>
  <x:sheetFormatPr baseColWidth="8" defaultRowHeight="15"/>
  <x:cols>
    <x:col min="1" max="1" width="34" customWidth="1"/>
    <x:col min="2" max="2" width="68" customWidth="1"/>
  </x:cols>
  <x:sheetData>
    <x:row r="1" ht="27" customHeight="1">
      <x:c r="A1" s="3" t="str">
        <x:v>Project Aster · IC Summary</x:v>
      </x:c>
      <x:c r="B1"/>
    </x:row>
    <x:row r="2" ht="27" customHeight="1">
      <x:c r="A2" s="6" t="str">
        <x:v>Fictional specimen · Approve with conditions · Evidence cutoff 14 September 2026 · Prepared by Luis Fontana, Mjolnir Capital</x:v>
      </x:c>
      <x:c r="B2"/>
    </x:row>
    <x:row r="4">
      <x:c r="A4" s="10" t="inlineStr">
        <x:is>
          <x:t xml:space="preserve">Decision field</x:t>
        </x:is>
      </x:c>
      <x:c r="B4" s="10" t="inlineStr">
        <x:is>
          <x:t xml:space="preserve">Committee record</x:t>
        </x:is>
      </x:c>
    </x:row>
    <x:row r="5">
      <x:c r="A5" s="13" t="inlineStr">
        <x:is>
          <x:t xml:space="preserve">Recommendation</x:t>
        </x:is>
      </x:c>
      <x:c r="B5" s="17" t="str">
        <x:v>APPROVE WITH CONDITIONS</x:v>
      </x:c>
    </x:row>
    <x:row r="6">
      <x:c r="A6" s="13" t="inlineStr">
        <x:is>
          <x:t xml:space="preserve">Investor commitment</x:t>
        </x:is>
      </x:c>
      <x:c r="B6" s="25" t="n">
        <x:v>750000</x:v>
      </x:c>
    </x:row>
    <x:row r="7">
      <x:c r="A7" s="13" t="inlineStr">
        <x:is>
          <x:t xml:space="preserve">Round</x:t>
        </x:is>
      </x:c>
      <x:c r="B7" s="25" t="n">
        <x:v>2400000</x:v>
      </x:c>
    </x:row>
    <x:row r="8">
      <x:c r="A8" s="13" t="inlineStr">
        <x:is>
          <x:t xml:space="preserve">Instrument</x:t>
        </x:is>
      </x:c>
      <x:c r="B8" s="13" t="inlineStr">
        <x:is>
          <x:t xml:space="preserve">SAFT+T package</x:t>
        </x:is>
      </x:c>
    </x:row>
    <x:row r="9">
      <x:c r="A9" s="13" t="inlineStr">
        <x:is>
          <x:t xml:space="preserve">Post-money valuation cap</x:t>
        </x:is>
      </x:c>
      <x:c r="B9" s="25" t="n">
        <x:v>12000000</x:v>
      </x:c>
    </x:row>
    <x:row r="10">
      <x:c r="A10" s="13" t="inlineStr">
        <x:is>
          <x:t xml:space="preserve">Initial company ownership</x:t>
        </x:is>
      </x:c>
      <x:c r="B10" s="52" t="n">
        <x:f>B6/B9</x:f>
        <x:v>0.0625</x:v>
      </x:c>
    </x:row>
    <x:row r="11">
      <x:c r="A11" s="13" t="inlineStr">
        <x:is>
          <x:t xml:space="preserve">Investor token entitlement</x:t>
        </x:is>
      </x:c>
      <x:c r="B11" s="27" t="n">
        <x:v>43750000</x:v>
      </x:c>
    </x:row>
    <x:row r="12">
      <x:c r="A12" s="13" t="inlineStr">
        <x:is>
          <x:t xml:space="preserve">Genesis token supply</x:t>
        </x:is>
      </x:c>
      <x:c r="B12" s="27" t="n">
        <x:v>1000000000</x:v>
      </x:c>
    </x:row>
    <x:row r="13">
      <x:c r="A13" s="13" t="inlineStr">
        <x:is>
          <x:t xml:space="preserve">Investor token share</x:t>
        </x:is>
      </x:c>
      <x:c r="B13" s="52" t="n">
        <x:f>B11/B12</x:f>
        <x:v>0.04375</x:v>
      </x:c>
    </x:row>
    <x:row r="14">
      <x:c r="A14" s="13" t="inlineStr">
        <x:is>
          <x:t xml:space="preserve">Funding status</x:t>
        </x:is>
      </x:c>
      <x:c r="B14" s="13" t="str">
        <x:v>Pending CP1–CP4</x:v>
      </x:c>
    </x:row>
    <x:row r="16">
      <x:c r="A16" s="36" t="str">
        <x:v>Case ID</x:v>
      </x:c>
      <x:c r="B16" t="str">
        <x:v>ASTER-20260914</x:v>
      </x:c>
    </x:row>
    <x:row r="17">
      <x:c r="A17" s="36" t="str">
        <x:v>Package version</x:v>
      </x:c>
      <x:c r="B17" t="str">
        <x:v>1.2</x:v>
      </x:c>
    </x:row>
    <x:row r="18">
      <x:c r="A18" s="36" t="str">
        <x:v>Evidence cutoff</x:v>
      </x:c>
      <x:c r="B18" t="str">
        <x:v>2026-09-14</x:v>
      </x:c>
    </x:row>
    <x:row r="19">
      <x:c r="A19" s="36" t="str">
        <x:v>Evidence manifest hash</x:v>
      </x:c>
      <x:c r="B19" s="37" t="str">
        <x:v>fd4272efe1c5efdea3974525447809d95b6c7b8f720412a57f4418d366ff06ce</x:v>
      </x:c>
    </x:row>
    <x:row r="20">
      <x:c r="A20" s="36" t="str">
        <x:v>Reviewer</x:v>
      </x:c>
      <x:c r="B20" s="37" t="str">
        <x:v>Luis Fontana · Mjolnir Capital</x:v>
      </x:c>
    </x:row>
    <x:row r="21">
      <x:c r="A21" s="36" t="str">
        <x:v>Audit instruction</x:v>
      </x:c>
      <x:c r="B21" s="37" t="str">
        <x:v>Trace memo claim → Findings ID → calculation cell → Sources locator → evidence file.</x:v>
      </x:c>
    </x:row>
  </x:sheetData>
  <x:mergeCells>
    <x:mergeCell ref="A2:H2"/>
    <x:mergeCell ref="A1:H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96362D"/>
  </x:sheetPr>
  <x:sheetViews>
    <x:sheetView showGridLines="0" workbookViewId="0">
      <x:pane xSplit="1" ySplit="4" topLeftCell="B5" activePane="bottomRight" state="frozen"/>
    </x:sheetView>
  </x:sheetViews>
  <x:sheetFormatPr baseColWidth="8" defaultRowHeight="15"/>
  <x:cols>
    <x:col min="1" max="1" width="9" customWidth="1"/>
    <x:col min="2" max="2" width="34" customWidth="1"/>
    <x:col min="3" max="3" width="22" customWidth="1"/>
    <x:col min="4" max="4" width="14" customWidth="1"/>
    <x:col min="5" max="5" width="22" customWidth="1"/>
    <x:col min="6" max="6" width="45" customWidth="1"/>
    <x:col min="7" max="7" width="42" customWidth="1"/>
  </x:cols>
  <x:sheetData>
    <x:row r="1" ht="27" customHeight="1">
      <x:c r="A1" s="188" t="inlineStr">
        <x:is>
          <x:t xml:space="preserve">Project Aster · Material Claim Register</x:t>
        </x:is>
      </x:c>
      <x:c r="B1" s="188"/>
      <x:c r="C1" s="188"/>
      <x:c r="D1" s="188"/>
      <x:c r="E1" s="188"/>
      <x:c r="F1" s="188"/>
      <x:c r="G1" s="188"/>
      <x:c r="H1" s="188"/>
    </x:row>
    <x:row r="2" ht="27" customHeight="1">
      <x:c r="A2" s="189" t="inlineStr">
        <x:is>
          <x:t xml:space="preserve">Every status is tied to the synthetic evidence register; token value is deliberately not established.</x:t>
        </x:is>
      </x:c>
      <x:c r="B2" s="190"/>
      <x:c r="C2" s="190"/>
      <x:c r="D2" s="190"/>
      <x:c r="E2" s="190"/>
      <x:c r="F2" s="190"/>
      <x:c r="G2" s="190"/>
      <x:c r="H2" s="190"/>
    </x:row>
    <x:row r="3">
      <x:c r="A3" s="42"/>
      <x:c r="B3" s="42"/>
      <x:c r="C3" s="42"/>
      <x:c r="D3" s="42"/>
      <x:c r="E3" s="42"/>
      <x:c r="F3" s="42"/>
      <x:c r="G3" s="42"/>
      <x:c r="H3" s="42"/>
    </x:row>
    <x:row r="4">
      <x:c r="A4" s="192" t="inlineStr">
        <x:is>
          <x:t xml:space="preserve">ID</x:t>
        </x:is>
      </x:c>
      <x:c r="B4" s="192" t="inlineStr">
        <x:is>
          <x:t xml:space="preserve">Claim</x:t>
        </x:is>
      </x:c>
      <x:c r="C4" s="192" t="inlineStr">
        <x:is>
          <x:t xml:space="preserve">Status</x:t>
        </x:is>
      </x:c>
      <x:c r="D4" s="192" t="inlineStr">
        <x:is>
          <x:t xml:space="preserve">Materiality</x:t>
        </x:is>
      </x:c>
      <x:c r="E4" s="192" t="inlineStr">
        <x:is>
          <x:t xml:space="preserve">Evidence</x:t>
        </x:is>
      </x:c>
      <x:c r="F4" s="192" t="inlineStr">
        <x:is>
          <x:t xml:space="preserve">Test</x:t>
        </x:is>
      </x:c>
      <x:c r="G4" s="192" t="inlineStr">
        <x:is>
          <x:t xml:space="preserve">Finding</x:t>
        </x:is>
      </x:c>
      <x:c r="H4" s="42"/>
    </x:row>
    <x:row r="5" ht="42" customHeight="1">
      <x:c r="A5" s="42" t="inlineStr">
        <x:is>
          <x:t xml:space="preserve">C01</x:t>
        </x:is>
      </x:c>
      <x:c r="B5" s="42" t="inlineStr">
        <x:is>
          <x:t xml:space="preserve">Company owns product IP.</x:t>
        </x:is>
      </x:c>
      <x:c r="C5" s="42" t="inlineStr">
        <x:is>
          <x:t xml:space="preserve">Verified</x:t>
        </x:is>
      </x:c>
      <x:c r="D5" s="42" t="inlineStr">
        <x:is>
          <x:t xml:space="preserve">Critical</x:t>
        </x:is>
      </x:c>
      <x:c r="E5" s="42" t="inlineStr">
        <x:is>
          <x:t xml:space="preserve">DR05</x:t>
        </x:is>
      </x:c>
      <x:c r="F5" s="42" t="inlineStr">
        <x:is>
          <x:t xml:space="preserve">Assignments, cap table and repository ownership.</x:t>
        </x:is>
      </x:c>
      <x:c r="G5" s="42" t="inlineStr">
        <x:is>
          <x:t xml:space="preserve">Reconciled.</x:t>
        </x:is>
      </x:c>
      <x:c r="H5" s="42"/>
    </x:row>
    <x:row r="6" ht="42" customHeight="1">
      <x:c r="A6" s="42" t="inlineStr">
        <x:is>
          <x:t xml:space="preserve">C02</x:t>
        </x:is>
      </x:c>
      <x:c r="B6" s="42" t="inlineStr">
        <x:is>
          <x:t xml:space="preserve">Product is non-custodial.</x:t>
        </x:is>
      </x:c>
      <x:c r="C6" s="42" t="inlineStr">
        <x:is>
          <x:t xml:space="preserve">Verified</x:t>
        </x:is>
      </x:c>
      <x:c r="D6" s="42" t="inlineStr">
        <x:is>
          <x:t xml:space="preserve">Critical</x:t>
        </x:is>
      </x:c>
      <x:c r="E6" s="42" t="inlineStr">
        <x:is>
          <x:t xml:space="preserve">PS02 / DR07</x:t>
        </x:is>
      </x:c>
      <x:c r="F6" s="42" t="inlineStr">
        <x:is>
          <x:t xml:space="preserve">Architecture, permissions and processor confirmations.</x:t>
        </x:is>
      </x:c>
      <x:c r="G6" s="42" t="inlineStr">
        <x:is>
          <x:t xml:space="preserve">No control of customer funds.</x:t>
        </x:is>
      </x:c>
      <x:c r="H6" s="42"/>
    </x:row>
    <x:row r="7" ht="42" customHeight="1">
      <x:c r="A7" s="42" t="inlineStr">
        <x:is>
          <x:t xml:space="preserve">C03</x:t>
        </x:is>
      </x:c>
      <x:c r="B7" s="42" t="inlineStr">
        <x:is>
          <x:t xml:space="preserve">51 businesses are contracted.</x:t>
        </x:is>
      </x:c>
      <x:c r="C7" s="42" t="inlineStr">
        <x:is>
          <x:t xml:space="preserve">Verified</x:t>
        </x:is>
      </x:c>
      <x:c r="D7" s="42" t="inlineStr">
        <x:is>
          <x:t xml:space="preserve">High</x:t>
        </x:is>
      </x:c>
      <x:c r="E7" s="42" t="inlineStr">
        <x:is>
          <x:t xml:space="preserve">DR01</x:t>
        </x:is>
      </x:c>
      <x:c r="F7" s="42" t="inlineStr">
        <x:is>
          <x:t xml:space="preserve">Inspected contracts and activity population.</x:t>
        </x:is>
      </x:c>
      <x:c r="G7" s="42" t="inlineStr">
        <x:is>
          <x:t xml:space="preserve">42 transacted at cutoff.</x:t>
        </x:is>
      </x:c>
      <x:c r="H7" s="42"/>
    </x:row>
    <x:row r="8" ht="42" customHeight="1">
      <x:c r="A8" s="42" t="inlineStr">
        <x:is>
          <x:t xml:space="preserve">C04</x:t>
        </x:is>
      </x:c>
      <x:c r="B8" s="42" t="inlineStr">
        <x:is>
          <x:t xml:space="preserve">Q2 volume was US$26.4m.</x:t>
        </x:is>
      </x:c>
      <x:c r="C8" s="42" t="inlineStr">
        <x:is>
          <x:t xml:space="preserve">Verified</x:t>
        </x:is>
      </x:c>
      <x:c r="D8" s="42" t="inlineStr">
        <x:is>
          <x:t xml:space="preserve">Critical</x:t>
        </x:is>
      </x:c>
      <x:c r="E8" s="42" t="inlineStr">
        <x:is>
          <x:t xml:space="preserve">DR02</x:t>
        </x:is>
      </x:c>
      <x:c r="F8" s="42" t="inlineStr">
        <x:is>
          <x:t xml:space="preserve">Totaled processor population; sampled settlements.</x:t>
        </x:is>
      </x:c>
      <x:c r="G8" s="42" t="inlineStr">
        <x:is>
          <x:t xml:space="preserve">Reconciled.</x:t>
        </x:is>
      </x:c>
      <x:c r="H8" s="42"/>
    </x:row>
    <x:row r="9" ht="42" customHeight="1">
      <x:c r="A9" s="42" t="inlineStr">
        <x:is>
          <x:t xml:space="preserve">C05</x:t>
        </x:is>
      </x:c>
      <x:c r="B9" s="42" t="inlineStr">
        <x:is>
          <x:t xml:space="preserve">Q2 net revenue was US$213,840.</x:t>
        </x:is>
      </x:c>
      <x:c r="C9" s="42" t="inlineStr">
        <x:is>
          <x:t xml:space="preserve">Verified</x:t>
        </x:is>
      </x:c>
      <x:c r="D9" s="42" t="inlineStr">
        <x:is>
          <x:t xml:space="preserve">Critical</x:t>
        </x:is>
      </x:c>
      <x:c r="E9" s="42" t="inlineStr">
        <x:is>
          <x:t xml:space="preserve">DR01–DR03</x:t>
        </x:is>
      </x:c>
      <x:c r="F9" s="42" t="inlineStr">
        <x:is>
          <x:t xml:space="preserve">Processor → invoice → ledger → bank.</x:t>
        </x:is>
      </x:c>
      <x:c r="G9" s="42" t="inlineStr">
        <x:is>
          <x:t xml:space="preserve">0.81% realized take rate.</x:t>
        </x:is>
      </x:c>
      <x:c r="H9" s="42"/>
    </x:row>
    <x:row r="10" ht="42" customHeight="1">
      <x:c r="A10" s="42" t="inlineStr">
        <x:is>
          <x:t xml:space="preserve">C06</x:t>
        </x:is>
      </x:c>
      <x:c r="B10" s="42" t="inlineStr">
        <x:is>
          <x:t xml:space="preserve">LTM net revenue was US$612,000.</x:t>
        </x:is>
      </x:c>
      <x:c r="C10" s="42" t="inlineStr">
        <x:is>
          <x:t xml:space="preserve">Verified</x:t>
        </x:is>
      </x:c>
      <x:c r="D10" s="42" t="inlineStr">
        <x:is>
          <x:t xml:space="preserve">High</x:t>
        </x:is>
      </x:c>
      <x:c r="E10" s="42" t="inlineStr">
        <x:is>
          <x:t xml:space="preserve">DR03</x:t>
        </x:is>
      </x:c>
      <x:c r="F10" s="42" t="inlineStr">
        <x:is>
          <x:t xml:space="preserve">Reperformed management accounts.</x:t>
        </x:is>
      </x:c>
      <x:c r="G10" s="42" t="inlineStr">
        <x:is>
          <x:t xml:space="preserve">Reconciled.</x:t>
        </x:is>
      </x:c>
      <x:c r="H10" s="42"/>
    </x:row>
    <x:row r="11" ht="42" customHeight="1">
      <x:c r="A11" s="42" t="inlineStr">
        <x:is>
          <x:t xml:space="preserve">C07</x:t>
        </x:is>
      </x:c>
      <x:c r="B11" s="42" t="inlineStr">
        <x:is>
          <x:t xml:space="preserve">Gross margin was 67%.</x:t>
        </x:is>
      </x:c>
      <x:c r="C11" s="42" t="inlineStr">
        <x:is>
          <x:t xml:space="preserve">Verified</x:t>
        </x:is>
      </x:c>
      <x:c r="D11" s="42" t="inlineStr">
        <x:is>
          <x:t xml:space="preserve">High</x:t>
        </x:is>
      </x:c>
      <x:c r="E11" s="42" t="inlineStr">
        <x:is>
          <x:t xml:space="preserve">DR03</x:t>
        </x:is>
      </x:c>
      <x:c r="F11" s="42" t="inlineStr">
        <x:is>
          <x:t xml:space="preserve">Reclassified direct costs.</x:t>
        </x:is>
      </x:c>
      <x:c r="G11" s="42" t="inlineStr">
        <x:is>
          <x:t xml:space="preserve">Supported.</x:t>
        </x:is>
      </x:c>
      <x:c r="H11" s="42"/>
    </x:row>
    <x:row r="12" ht="42" customHeight="1">
      <x:c r="A12" s="42" t="inlineStr">
        <x:is>
          <x:t xml:space="preserve">C08</x:t>
        </x:is>
      </x:c>
      <x:c r="B12" s="42" t="inlineStr">
        <x:is>
          <x:t xml:space="preserve">Six-month logo retention was 83.33%.</x:t>
        </x:is>
      </x:c>
      <x:c r="C12" s="42" t="inlineStr">
        <x:is>
          <x:t xml:space="preserve">Verified</x:t>
        </x:is>
      </x:c>
      <x:c r="D12" s="42" t="inlineStr">
        <x:is>
          <x:t xml:space="preserve">High</x:t>
        </x:is>
      </x:c>
      <x:c r="E12" s="42" t="inlineStr">
        <x:is>
          <x:t xml:space="preserve">DR04</x:t>
        </x:is>
      </x:c>
      <x:c r="F12" s="42" t="inlineStr">
        <x:is>
          <x:t xml:space="preserve">25 active of 30 January cohort.</x:t>
        </x:is>
      </x:c>
      <x:c r="G12" s="42" t="inlineStr">
        <x:is>
          <x:t xml:space="preserve">Supported.</x:t>
        </x:is>
      </x:c>
      <x:c r="H12" s="42"/>
    </x:row>
    <x:row r="13" ht="42" customHeight="1">
      <x:c r="A13" s="42" t="inlineStr">
        <x:is>
          <x:t xml:space="preserve">C09</x:t>
        </x:is>
      </x:c>
      <x:c r="B13" s="42" t="inlineStr">
        <x:is>
          <x:t xml:space="preserve">Six-month NRR was 118%.</x:t>
        </x:is>
      </x:c>
      <x:c r="C13" s="42" t="inlineStr">
        <x:is>
          <x:t xml:space="preserve">Verified</x:t>
        </x:is>
      </x:c>
      <x:c r="D13" s="42" t="inlineStr">
        <x:is>
          <x:t xml:space="preserve">High</x:t>
        </x:is>
      </x:c>
      <x:c r="E13" s="42" t="str">
        <x:v>DR04</x:v>
      </x:c>
      <x:c r="F13" s="42" t="str">
        <x:v>Re-performed complete cohort-revenue schedule.</x:v>
      </x:c>
      <x:c r="G13" s="42" t="str">
        <x:v>US$100,000 month 0 → US$118,000 month 6.</x:v>
      </x:c>
      <x:c r="H13" s="42"/>
    </x:row>
    <x:row r="14" ht="42" customHeight="1">
      <x:c r="A14" s="42" t="inlineStr">
        <x:is>
          <x:t xml:space="preserve">C10</x:t>
        </x:is>
      </x:c>
      <x:c r="B14" s="42" t="inlineStr">
        <x:is>
          <x:t xml:space="preserve">Top five were 38% of Q2 volume.</x:t>
        </x:is>
      </x:c>
      <x:c r="C14" s="42" t="inlineStr">
        <x:is>
          <x:t xml:space="preserve">Verified</x:t>
        </x:is>
      </x:c>
      <x:c r="D14" s="42" t="inlineStr">
        <x:is>
          <x:t xml:space="preserve">High</x:t>
        </x:is>
      </x:c>
      <x:c r="E14" s="42" t="inlineStr">
        <x:is>
          <x:t xml:space="preserve">DR01 / DR02</x:t>
        </x:is>
      </x:c>
      <x:c r="F14" s="42" t="inlineStr">
        <x:is>
          <x:t xml:space="preserve">Customer-level reconciliation.</x:t>
        </x:is>
      </x:c>
      <x:c r="G14" s="42" t="inlineStr">
        <x:is>
          <x:t xml:space="preserve">Monitoring item.</x:t>
        </x:is>
      </x:c>
      <x:c r="H14" s="42"/>
    </x:row>
    <x:row r="15" ht="42" customHeight="1">
      <x:c r="A15" s="42" t="inlineStr">
        <x:is>
          <x:t xml:space="preserve">C11</x:t>
        </x:is>
      </x:c>
      <x:c r="B15" s="42" t="inlineStr">
        <x:is>
          <x:t xml:space="preserve">Cash US$610k; liabilities US$160k.</x:t>
        </x:is>
      </x:c>
      <x:c r="C15" s="42" t="inlineStr">
        <x:is>
          <x:t xml:space="preserve">Verified</x:t>
        </x:is>
      </x:c>
      <x:c r="D15" s="42" t="inlineStr">
        <x:is>
          <x:t xml:space="preserve">Critical</x:t>
        </x:is>
      </x:c>
      <x:c r="E15" s="42" t="inlineStr">
        <x:is>
          <x:t xml:space="preserve">DR03</x:t>
        </x:is>
      </x:c>
      <x:c r="F15" s="42" t="inlineStr">
        <x:is>
          <x:t xml:space="preserve">Bank and balance-sheet bridge.</x:t>
        </x:is>
      </x:c>
      <x:c r="G15" s="42" t="inlineStr">
        <x:is>
          <x:t xml:space="preserve">Reconciled.</x:t>
        </x:is>
      </x:c>
      <x:c r="H15" s="42"/>
    </x:row>
    <x:row r="16" ht="42" customHeight="1">
      <x:c r="A16" s="42" t="inlineStr">
        <x:is>
          <x:t xml:space="preserve">C12</x:t>
        </x:is>
      </x:c>
      <x:c r="B16" s="42" t="inlineStr">
        <x:is>
          <x:t xml:space="preserve">Current monthly burn was US$92k.</x:t>
        </x:is>
      </x:c>
      <x:c r="C16" s="42" t="inlineStr">
        <x:is>
          <x:t xml:space="preserve">Verified</x:t>
        </x:is>
      </x:c>
      <x:c r="D16" s="42" t="inlineStr">
        <x:is>
          <x:t xml:space="preserve">High</x:t>
        </x:is>
      </x:c>
      <x:c r="E16" s="42" t="inlineStr">
        <x:is>
          <x:t xml:space="preserve">DR03</x:t>
        </x:is>
      </x:c>
      <x:c r="F16" s="42" t="inlineStr">
        <x:is>
          <x:t xml:space="preserve">Normalized last three months.</x:t>
        </x:is>
      </x:c>
      <x:c r="G16" s="42" t="inlineStr">
        <x:is>
          <x:t xml:space="preserve">Supported.</x:t>
        </x:is>
      </x:c>
      <x:c r="H16" s="42"/>
    </x:row>
    <x:row r="17" ht="42" customHeight="1">
      <x:c r="A17" s="42" t="inlineStr">
        <x:is>
          <x:t xml:space="preserve">C13</x:t>
        </x:is>
      </x:c>
      <x:c r="B17" s="42" t="inlineStr">
        <x:is>
          <x:t xml:space="preserve">Planned funded coverage is 20.00 months.</x:t>
        </x:is>
      </x:c>
      <x:c r="C17" s="42" t="inlineStr">
        <x:is>
          <x:t xml:space="preserve">Verified calculation</x:t>
        </x:is>
      </x:c>
      <x:c r="D17" s="42" t="inlineStr">
        <x:is>
          <x:t xml:space="preserve">Critical</x:t>
        </x:is>
      </x:c>
      <x:c r="E17" s="42" t="inlineStr">
        <x:is>
          <x:t xml:space="preserve">DR03 / DR08</x:t>
        </x:is>
      </x:c>
      <x:c r="F17" s="42" t="inlineStr">
        <x:is>
          <x:t xml:space="preserve">Available funds divided by planned burn.</x:t>
        </x:is>
      </x:c>
      <x:c r="G17" s="42" t="inlineStr">
        <x:is>
          <x:t xml:space="preserve">US$2.76m / US$138k.</x:t>
        </x:is>
      </x:c>
      <x:c r="H17" s="42"/>
    </x:row>
    <x:row r="18" ht="42" customHeight="1">
      <x:c r="A18" s="42" t="inlineStr">
        <x:is>
          <x:t xml:space="preserve">C14</x:t>
        </x:is>
      </x:c>
      <x:c r="B18" s="42" t="inlineStr">
        <x:is>
          <x:t xml:space="preserve">Initial company ownership is 6.25%.</x:t>
        </x:is>
      </x:c>
      <x:c r="C18" s="42" t="inlineStr">
        <x:is>
          <x:t xml:space="preserve">Verified calculation</x:t>
        </x:is>
      </x:c>
      <x:c r="D18" s="42" t="inlineStr">
        <x:is>
          <x:t xml:space="preserve">Critical</x:t>
        </x:is>
      </x:c>
      <x:c r="E18" s="42" t="inlineStr">
        <x:is>
          <x:t xml:space="preserve">DR05 / DR06</x:t>
        </x:is>
      </x:c>
      <x:c r="F18" s="42" t="inlineStr">
        <x:is>
          <x:t xml:space="preserve">Commitment divided by post-money cap.</x:t>
        </x:is>
      </x:c>
      <x:c r="G18" s="42" t="inlineStr">
        <x:is>
          <x:t xml:space="preserve">Supported subject to execution.</x:t>
        </x:is>
      </x:c>
      <x:c r="H18" s="42"/>
    </x:row>
    <x:row r="19" ht="42" customHeight="1">
      <x:c r="A19" s="42" t="inlineStr">
        <x:is>
          <x:t xml:space="preserve">C15</x:t>
        </x:is>
      </x:c>
      <x:c r="B19" s="42" t="inlineStr">
        <x:is>
          <x:t xml:space="preserve">Token entitlement is 43.75m / 4.375%.</x:t>
        </x:is>
      </x:c>
      <x:c r="C19" s="42" t="inlineStr">
        <x:is>
          <x:t xml:space="preserve">Verified calculation</x:t>
        </x:is>
      </x:c>
      <x:c r="D19" s="42" t="inlineStr">
        <x:is>
          <x:t xml:space="preserve">High</x:t>
        </x:is>
      </x:c>
      <x:c r="E19" s="42" t="inlineStr">
        <x:is>
          <x:t xml:space="preserve">DR06</x:t>
        </x:is>
      </x:c>
      <x:c r="F19" s="42" t="inlineStr">
        <x:is>
          <x:t xml:space="preserve">Round share multiplied by investor pool.</x:t>
        </x:is>
      </x:c>
      <x:c r="G19" s="42" t="inlineStr">
        <x:is>
          <x:t xml:space="preserve">Supported subject to execution.</x:t>
        </x:is>
      </x:c>
      <x:c r="H19" s="42"/>
    </x:row>
    <x:row r="20" ht="42" customHeight="1">
      <x:c r="A20" s="42" t="inlineStr">
        <x:is>
          <x:t xml:space="preserve">C16</x:t>
        </x:is>
      </x:c>
      <x:c r="B20" s="42" t="inlineStr">
        <x:is>
          <x:t xml:space="preserve">No open critical/high security finding.</x:t>
        </x:is>
      </x:c>
      <x:c r="C20" s="42" t="inlineStr">
        <x:is>
          <x:t xml:space="preserve">Condition open</x:t>
        </x:is>
      </x:c>
      <x:c r="D20" s="42" t="inlineStr">
        <x:is>
          <x:t xml:space="preserve">Critical</x:t>
        </x:is>
      </x:c>
      <x:c r="E20" s="42" t="inlineStr">
        <x:is>
          <x:t xml:space="preserve">DR07</x:t>
        </x:is>
      </x:c>
      <x:c r="F20" s="42" t="inlineStr">
        <x:is>
          <x:t xml:space="preserve">Observed fix; require independent retest.</x:t>
        </x:is>
      </x:c>
      <x:c r="G20" s="42" t="inlineStr">
        <x:is>
          <x:t xml:space="preserve">CP2.</x:t>
        </x:is>
      </x:c>
      <x:c r="H20" s="42"/>
    </x:row>
    <x:row r="21" ht="42" customHeight="1">
      <x:c r="A21" s="42" t="inlineStr">
        <x:is>
          <x:t xml:space="preserve">C17</x:t>
        </x:is>
      </x:c>
      <x:c r="B21" s="42" t="inlineStr">
        <x:is>
          <x:t xml:space="preserve">Genesis supply is capped at 1bn.</x:t>
        </x:is>
      </x:c>
      <x:c r="C21" s="42" t="inlineStr">
        <x:is>
          <x:t xml:space="preserve">Instrument-defined</x:t>
        </x:is>
      </x:c>
      <x:c r="D21" s="42" t="inlineStr">
        <x:is>
          <x:t xml:space="preserve">High</x:t>
        </x:is>
      </x:c>
      <x:c r="E21" s="42" t="inlineStr">
        <x:is>
          <x:t xml:space="preserve">DR06</x:t>
        </x:is>
      </x:c>
      <x:c r="F21" s="42" t="inlineStr">
        <x:is>
          <x:t xml:space="preserve">Draft covenant and allocation.</x:t>
        </x:is>
      </x:c>
      <x:c r="G21" s="42" t="inlineStr">
        <x:is>
          <x:t xml:space="preserve">Deployment pending.</x:t>
        </x:is>
      </x:c>
      <x:c r="H21" s="42"/>
    </x:row>
    <x:row r="22" ht="42" customHeight="1">
      <x:c r="A22" s="42" t="inlineStr">
        <x:is>
          <x:t xml:space="preserve">C18</x:t>
        </x:is>
      </x:c>
      <x:c r="B22" s="42" t="inlineStr">
        <x:is>
          <x:t xml:space="preserve">AQY has current investment value.</x:t>
        </x:is>
      </x:c>
      <x:c r="C22" s="42" t="inlineStr">
        <x:is>
          <x:t xml:space="preserve">Not established</x:t>
        </x:is>
      </x:c>
      <x:c r="D22" s="42" t="inlineStr">
        <x:is>
          <x:t xml:space="preserve">High</x:t>
        </x:is>
      </x:c>
      <x:c r="E22" s="42" t="inlineStr">
        <x:is>
          <x:t xml:space="preserve">PS06 / DR06</x:t>
        </x:is>
      </x:c>
      <x:c r="F22" s="42" t="inlineStr">
        <x:is>
          <x:t xml:space="preserve">Market, liquidity and cash-flow claim.</x:t>
        </x:is>
      </x:c>
      <x:c r="G22" s="42" t="inlineStr">
        <x:is>
          <x:t xml:space="preserve">Assign US$0 in outcomes.</x:t>
        </x:is>
      </x:c>
      <x:c r="H22" s="42"/>
    </x:row>
    <x:row r="23">
      <x:c r="A23" s="42" t="str">
        <x:v>C19</x:v>
      </x:c>
      <x:c r="B23" s="42" t="str">
        <x:v>Largest processor represented 64.00% of Q2 volume.</x:v>
      </x:c>
      <x:c r="C23" s="42" t="str">
        <x:v>Verified calculation</x:v>
      </x:c>
      <x:c r="D23" s="42" t="str">
        <x:v>High</x:v>
      </x:c>
      <x:c r="E23" s="42" t="str">
        <x:v>DR02</x:v>
      </x:c>
      <x:c r="F23" s="42" t="str">
        <x:v>US$16.896m divided by US$26.4m.</x:v>
      </x:c>
      <x:c r="G23" s="42" t="str">
        <x:v>Operating milestone OP1.</x:v>
      </x:c>
      <x:c r="H23" s="42"/>
    </x:row>
    <x:row r="24">
      <x:c r="A24" s="42" t="str">
        <x:v>C20</x:v>
      </x:c>
      <x:c r="B24" s="42" t="str">
        <x:v>Largest customer represented 9.47% of Q2 net revenue.</x:v>
      </x:c>
      <x:c r="C24" s="42" t="str">
        <x:v>Verified calculation</x:v>
      </x:c>
      <x:c r="D24" s="42" t="str">
        <x:v>High</x:v>
      </x:c>
      <x:c r="E24" s="42" t="str">
        <x:v>DR01</x:v>
      </x:c>
      <x:c r="F24" s="42" t="str">
        <x:v>US$20,250 divided by US$213,840.</x:v>
      </x:c>
      <x:c r="G24" s="42" t="str">
        <x:v>Below 22.00% IC threshold.</x:v>
      </x:c>
      <x:c r="H24" s="42"/>
    </x:row>
    <x:row r="25">
      <x:c r="A25" s="42" t="str">
        <x:v>C21</x:v>
      </x:c>
      <x:c r="B25" s="42" t="str">
        <x:v>No material vendor, wallet or management related-party overlap identified.</x:v>
      </x:c>
      <x:c r="C25" s="42" t="str">
        <x:v>Verified in scope</x:v>
      </x:c>
      <x:c r="D25" s="42" t="str">
        <x:v>Critical</x:v>
      </x:c>
      <x:c r="E25" s="42" t="str">
        <x:v>DR09</x:v>
      </x:c>
      <x:c r="F25" s="42" t="str">
        <x:v>Screened 12-record population for ownership, sanctions and overlap indicators.</x:v>
      </x:c>
      <x:c r="G25" s="42" t="str">
        <x:v>No material match; scoped, not exhaustive.</x:v>
      </x:c>
      <x:c r="H25" s="42"/>
    </x:row>
    <x:row r="26">
      <x:c r="A26" s="42" t="str">
        <x:v>G01</x:v>
      </x:c>
      <x:c r="B26" s="42" t="str">
        <x:v>Market wedge and corridor expansion are underwritten on a bottom-up basis.</x:v>
      </x:c>
      <x:c r="C26" s="42" t="str">
        <x:v>Synthetic underwriting record</x:v>
      </x:c>
      <x:c r="D26" s="42" t="str">
        <x:v>High</x:v>
      </x:c>
      <x:c r="E26" s="42" t="str">
        <x:v>DR10 / PS02 / DR01 / DR02</x:v>
      </x:c>
      <x:c r="F26" s="42" t="str">
        <x:v>Four launch corridors and OP1 gate are explicit; no top-down TAM claim is used.</x:v>
      </x:c>
      <x:c r="G26" s="42" t="str">
        <x:v>Conditional pass; refresh corridor growth quarterly.</x:v>
      </x:c>
      <x:c r="H26" s="42"/>
    </x:row>
    <x:row r="27">
      <x:c r="A27" s="42" t="str">
        <x:v>G02</x:v>
      </x:c>
      <x:c r="B27" s="42" t="str">
        <x:v>Competitive position is benchmarked by archetype, not market share.</x:v>
      </x:c>
      <x:c r="C27" s="42" t="str">
        <x:v>Synthetic underwriting record</x:v>
      </x:c>
      <x:c r="D27" s="42" t="str">
        <x:v>High</x:v>
      </x:c>
      <x:c r="E27" s="42" t="str">
        <x:v>DR10 / PS02 / PS03 / DR04</x:v>
      </x:c>
      <x:c r="F27" s="42" t="str">
        <x:v>Incumbent processor, treasury middleware and corridor specialist archetypes mapped to reconciliation/non-custodial workflow.</x:v>
      </x:c>
      <x:c r="G27" s="42" t="str">
        <x:v>Conditional pass; complete named win/loss benchmark before follow-on.</x:v>
      </x:c>
      <x:c r="H27" s="42"/>
    </x:row>
    <x:row r="28">
      <x:c r="A28" s="42" t="str">
        <x:v>G03</x:v>
      </x:c>
      <x:c r="B28" s="42" t="str">
        <x:v>Distribution route is partner-led and driver-based.</x:v>
      </x:c>
      <x:c r="C28" s="42" t="str">
        <x:v>Synthetic underwriting record</x:v>
      </x:c>
      <x:c r="D28" s="42" t="str">
        <x:v>High</x:v>
      </x:c>
      <x:c r="E28" s="42" t="str">
        <x:v>DR10 / PS04 / DR01</x:v>
      </x:c>
      <x:c r="F28" s="42" t="str">
        <x:v>DR10 models 80 / 140 / 205 / 264 / 400 ending accounts in Years 1–5, approximately 75% annual retention, and 48 / 80 / 100 / 110 / 202 new accounts. The Year-5 jump to 202 new accounts is an unproven execution stretch.</x:v>
      </x:c>
      <x:c r="G28" s="42" t="str">
        <x:v>Conditional pass; quarterly conversion/CAC refresh and OP1.</x:v>
      </x:c>
      <x:c r="H28" s="42"/>
    </x:row>
    <x:row r="29">
      <x:c r="A29" s="42" t="str">
        <x:v>G04</x:v>
      </x:c>
      <x:c r="B29" s="42" t="str">
        <x:v>Team plan covers staged commercial, compliance and finance hires.</x:v>
      </x:c>
      <x:c r="C29" s="42" t="str">
        <x:v>Synthetic underwriting record</x:v>
      </x:c>
      <x:c r="D29" s="42" t="str">
        <x:v>Medium</x:v>
      </x:c>
      <x:c r="E29" s="42" t="str">
        <x:v>DR10 / PS01 / DR05</x:v>
      </x:c>
      <x:c r="F29" s="42" t="str">
        <x:v>Two-founder product/operations base plus Year-1 sales/compliance and Year-3 finance hires.</x:v>
      </x:c>
      <x:c r="G29" s="42" t="str">
        <x:v>Conditional pass; key-person and hiring milestones monitored.</x:v>
      </x:c>
      <x:c r="H29" s="42"/>
    </x:row>
    <x:row r="30">
      <x:c r="A30" s="42" t="str">
        <x:v>G05</x:v>
      </x:c>
      <x:c r="B30" s="42" t="str">
        <x:v>Exit bridge ties Year-5 revenue to the base equity value.</x:v>
      </x:c>
      <x:c r="C30" s="42" t="str">
        <x:v>Synthetic underwriting record</x:v>
      </x:c>
      <x:c r="D30" s="42" t="str">
        <x:v>High</x:v>
      </x:c>
      <x:c r="E30" s="42" t="str">
        <x:v>DR10 / DR08</x:v>
      </x:c>
      <x:c r="F30" s="42" t="str">
        <x:v>400 accounts × US$30,000 annual revenue/account = US$12m revenue; 10.0× multiple = US$120m equity value.</x:v>
      </x:c>
      <x:c r="G30" s="42" t="str">
        <x:v>Conditional pass; scenario only, no probability weighting or token value.</x:v>
      </x:c>
      <x:c r="H30" s="42"/>
    </x:row>
  </x:sheetData>
  <x:mergeCells>
    <x:mergeCell ref="A2:H2"/>
    <x:mergeCell ref="A1:H1"/>
  </x:mergeCells>
  <x:conditionalFormatting sqref="C5:C22">
    <x:cfRule type="containsText" dxfId="0" priority="1" operator="containsText" text="Verified"/>
    <x:cfRule type="containsText" dxfId="1" priority="2" operator="containsText" text="open"/>
  </x:conditionalFormatting>
  <x:pageMargins left="0.7" right="0.7" top="0.75" bottom="0.75" header="0.3" footer="0.3"/>
  <x:tableParts count="1">
    <x:tablePart xmlns:r="http://schemas.openxmlformats.org/officeDocument/2006/relationships" r:id="R911dc8f257974975"/>
  </x:tableParts>
</x:worksheet>
</file>

<file path=xl/worksheets/sheet3.xml><?xml version="1.0" encoding="utf-8"?>
<x:worksheet xmlns:x="http://schemas.openxmlformats.org/spreadsheetml/2006/main">
  <x:sheetPr>
    <x:tabColor rgb="FF96362D"/>
  </x:sheetPr>
  <x:sheetViews>
    <x:sheetView showGridLines="0" workbookViewId="0">
      <x:pane ySplit="4" topLeftCell="A5" activePane="bottomLeft" state="frozen"/>
    </x:sheetView>
  </x:sheetViews>
  <x:sheetFormatPr baseColWidth="8" defaultRowHeight="15"/>
  <x:cols>
    <x:col min="1" max="1" width="22" hidden="0" customWidth="1"/>
    <x:col min="2" max="2" width="32" hidden="0" customWidth="1"/>
    <x:col min="3" max="3" width="22" hidden="0" customWidth="1"/>
    <x:col min="4" max="4" width="22" hidden="0" customWidth="1"/>
    <x:col min="5" max="5" width="22" hidden="0" customWidth="1"/>
    <x:col min="6" max="6" width="42" hidden="0" customWidth="1"/>
    <x:col min="7" max="7" width="15" customWidth="1"/>
    <x:col min="8" max="8" width="18" customWidth="1"/>
  </x:cols>
  <x:sheetData>
    <x:row r="1" ht="27" customHeight="1">
      <x:c r="A1" s="188" t="inlineStr">
        <x:is>
          <x:t xml:space="preserve">Project Aster · Financial and Return Model</x:t>
        </x:is>
      </x:c>
      <x:c r="B1" s="188"/>
      <x:c r="C1" s="188"/>
      <x:c r="D1" s="188"/>
      <x:c r="E1" s="188"/>
      <x:c r="F1" s="188"/>
      <x:c r="G1" s="188"/>
      <x:c r="H1" s="188"/>
      <x:c r="I1" s="42"/>
      <x:c r="J1" s="42"/>
    </x:row>
    <x:row r="2" ht="27" customHeight="1">
      <x:c r="A2" s="189" t="inlineStr">
        <x:is>
          <x:t xml:space="preserve">Exact reperformances; company equity only. AQY value is US$0 in every scenario.</x:t>
        </x:is>
      </x:c>
      <x:c r="B2" s="190"/>
      <x:c r="C2" s="190"/>
      <x:c r="D2" s="190"/>
      <x:c r="E2" s="190"/>
      <x:c r="F2" s="190"/>
      <x:c r="G2" s="190"/>
      <x:c r="H2" s="190"/>
      <x:c r="I2" s="42"/>
      <x:c r="J2" s="42"/>
    </x:row>
    <x:row r="3">
      <x:c r="A3" s="42"/>
      <x:c r="B3" s="42"/>
      <x:c r="C3" s="42"/>
      <x:c r="D3" s="42"/>
      <x:c r="E3" s="42"/>
      <x:c r="F3" s="42"/>
      <x:c r="G3" s="42"/>
      <x:c r="H3" s="42"/>
      <x:c r="I3" s="42"/>
      <x:c r="J3" s="42"/>
    </x:row>
    <x:row r="4">
      <x:c r="A4" s="192" t="inlineStr">
        <x:is>
          <x:t xml:space="preserve">ID</x:t>
        </x:is>
      </x:c>
      <x:c r="B4" s="192" t="inlineStr">
        <x:is>
          <x:t xml:space="preserve">Check</x:t>
        </x:is>
      </x:c>
      <x:c r="C4" s="192" t="inlineStr">
        <x:is>
          <x:t xml:space="preserve">Input 1</x:t>
        </x:is>
      </x:c>
      <x:c r="D4" s="192" t="inlineStr">
        <x:is>
          <x:t xml:space="preserve">Input 2</x:t>
        </x:is>
      </x:c>
      <x:c r="E4" s="192" t="inlineStr">
        <x:is>
          <x:t xml:space="preserve">Formula result</x:t>
        </x:is>
      </x:c>
      <x:c r="F4" s="192" t="inlineStr">
        <x:is>
          <x:t xml:space="preserve">Interpretation</x:t>
        </x:is>
      </x:c>
      <x:c r="G4" s="42"/>
      <x:c r="H4" s="42"/>
      <x:c r="I4" s="42"/>
      <x:c r="J4" s="42"/>
    </x:row>
    <x:row r="5">
      <x:c r="A5" s="42" t="inlineStr">
        <x:is>
          <x:t xml:space="preserve">F01</x:t>
        </x:is>
      </x:c>
      <x:c r="B5" s="42" t="inlineStr">
        <x:is>
          <x:t xml:space="preserve">Q2 net revenue</x:t>
        </x:is>
      </x:c>
      <x:c r="C5" s="48" t="n">
        <x:v>26400000</x:v>
      </x:c>
      <x:c r="D5" s="49" t="n">
        <x:v>0.0081</x:v>
      </x:c>
      <x:c r="E5" s="48" t="n">
        <x:f>C5*D5</x:f>
        <x:v>213840</x:v>
      </x:c>
      <x:c r="F5" s="42" t="inlineStr">
        <x:is>
          <x:t xml:space="preserve">Processor volume × realized take rate.</x:t>
        </x:is>
      </x:c>
      <x:c r="G5" s="42"/>
      <x:c r="H5" s="42"/>
      <x:c r="I5" s="42"/>
      <x:c r="J5" s="42"/>
    </x:row>
    <x:row r="6">
      <x:c r="A6" s="42" t="inlineStr">
        <x:is>
          <x:t xml:space="preserve">F02</x:t>
        </x:is>
      </x:c>
      <x:c r="B6" s="42" t="inlineStr">
        <x:is>
          <x:t xml:space="preserve">Annualized Q2 revenue</x:t>
        </x:is>
      </x:c>
      <x:c r="C6" s="48" t="n">
        <x:v>213840</x:v>
      </x:c>
      <x:c r="D6" s="48" t="n">
        <x:v>4</x:v>
      </x:c>
      <x:c r="E6" s="48" t="n">
        <x:f>C6*D6</x:f>
        <x:v>855360</x:v>
      </x:c>
      <x:c r="F6" s="42" t="inlineStr">
        <x:is>
          <x:t xml:space="preserve">Current-rate reference, not forecast.</x:t>
        </x:is>
      </x:c>
      <x:c r="G6" s="42"/>
      <x:c r="H6" s="42"/>
      <x:c r="I6" s="42"/>
      <x:c r="J6" s="42"/>
    </x:row>
    <x:row r="7">
      <x:c r="A7" s="42" t="inlineStr">
        <x:is>
          <x:t xml:space="preserve">F03</x:t>
        </x:is>
      </x:c>
      <x:c r="B7" s="42" t="inlineStr">
        <x:is>
          <x:t xml:space="preserve">LTM gross profit</x:t>
        </x:is>
      </x:c>
      <x:c r="C7" s="48" t="n">
        <x:v>612000</x:v>
      </x:c>
      <x:c r="D7" s="50" t="n">
        <x:v>0.67</x:v>
      </x:c>
      <x:c r="E7" s="48" t="n">
        <x:f>C7*D7</x:f>
        <x:v>410040</x:v>
      </x:c>
      <x:c r="F7" s="42" t="inlineStr">
        <x:is>
          <x:t xml:space="preserve">Historical contribution.</x:t>
        </x:is>
      </x:c>
      <x:c r="G7" s="42"/>
      <x:c r="H7" s="42"/>
      <x:c r="I7" s="42"/>
      <x:c r="J7" s="42"/>
    </x:row>
    <x:row r="8">
      <x:c r="A8" s="42" t="inlineStr">
        <x:is>
          <x:t xml:space="preserve">F04</x:t>
        </x:is>
      </x:c>
      <x:c r="B8" s="42" t="inlineStr">
        <x:is>
          <x:t xml:space="preserve">Available funds</x:t>
        </x:is>
      </x:c>
      <x:c r="C8" s="48" t="n">
        <x:f>C30</x:f>
        <x:v>2760000</x:v>
      </x:c>
      <x:c r="D8" s="48" t="n">
        <x:v>1</x:v>
      </x:c>
      <x:c r="E8" s="48" t="n">
        <x:f>C8</x:f>
        <x:v>2760000</x:v>
      </x:c>
      <x:c r="F8" s="42" t="inlineStr">
        <x:is>
          <x:t xml:space="preserve">Cash less liabilities plus net financing.</x:t>
        </x:is>
      </x:c>
      <x:c r="G8" s="42"/>
      <x:c r="H8" s="42"/>
      <x:c r="I8" s="42"/>
      <x:c r="J8" s="42"/>
    </x:row>
    <x:row r="9">
      <x:c r="A9" s="42" t="inlineStr">
        <x:is>
          <x:t xml:space="preserve">F05</x:t>
        </x:is>
      </x:c>
      <x:c r="B9" s="42" t="inlineStr">
        <x:is>
          <x:t xml:space="preserve">Planned coverage</x:t>
        </x:is>
      </x:c>
      <x:c r="C9" s="42" t="n">
        <x:f>C32*C31</x:f>
        <x:v>2760000</x:v>
      </x:c>
      <x:c r="D9" s="42" t="n">
        <x:f>C31</x:f>
        <x:v>138000</x:v>
      </x:c>
      <x:c r="E9" s="51" t="n">
        <x:f>C9/D9</x:f>
        <x:v>20</x:v>
      </x:c>
      <x:c r="F9" s="42" t="inlineStr">
        <x:is>
          <x:t xml:space="preserve">Months at planned net burn.</x:t>
        </x:is>
      </x:c>
      <x:c r="G9" s="42"/>
      <x:c r="H9" s="42"/>
      <x:c r="I9" s="42"/>
      <x:c r="J9" s="42"/>
    </x:row>
    <x:row r="10">
      <x:c r="A10" s="42" t="inlineStr">
        <x:is>
          <x:t xml:space="preserve">F06</x:t>
        </x:is>
      </x:c>
      <x:c r="B10" s="42" t="inlineStr">
        <x:is>
          <x:t xml:space="preserve">Initial ownership</x:t>
        </x:is>
      </x:c>
      <x:c r="C10" s="42" t="n">
        <x:v>750000</x:v>
      </x:c>
      <x:c r="D10" s="42" t="n">
        <x:v>12000000</x:v>
      </x:c>
      <x:c r="E10" s="52" t="n">
        <x:f>C10/D10</x:f>
        <x:v>0.0625</x:v>
      </x:c>
      <x:c r="F10" s="42" t="inlineStr">
        <x:is>
          <x:t xml:space="preserve">Post-money cap mechanics.</x:t>
        </x:is>
      </x:c>
      <x:c r="G10" s="42"/>
      <x:c r="H10" s="42"/>
      <x:c r="I10" s="42"/>
      <x:c r="J10" s="42"/>
    </x:row>
    <x:row r="11">
      <x:c r="A11" s="42"/>
      <x:c r="B11" s="42"/>
      <x:c r="C11" s="42"/>
      <x:c r="D11" s="42"/>
      <x:c r="E11" s="42"/>
      <x:c r="F11" s="42"/>
      <x:c r="G11" s="42"/>
      <x:c r="H11" s="42"/>
      <x:c r="I11" s="42"/>
      <x:c r="J11" s="42"/>
    </x:row>
    <x:row r="12">
      <x:c r="A12" s="42"/>
      <x:c r="B12" s="42"/>
      <x:c r="C12" s="42"/>
      <x:c r="D12" s="42"/>
      <x:c r="E12" s="42"/>
      <x:c r="F12" s="42"/>
      <x:c r="G12" s="42"/>
      <x:c r="H12" s="42"/>
      <x:c r="I12" s="42"/>
      <x:c r="J12" s="42"/>
    </x:row>
    <x:row r="13">
      <x:c r="A13" s="192" t="inlineStr">
        <x:is>
          <x:t xml:space="preserve">Case</x:t>
        </x:is>
      </x:c>
      <x:c r="B13" s="192" t="inlineStr">
        <x:is>
          <x:t xml:space="preserve">Year-5 equity value</x:t>
        </x:is>
      </x:c>
      <x:c r="C13" s="192" t="inlineStr">
        <x:is>
          <x:t xml:space="preserve">Ownership before dilution</x:t>
        </x:is>
      </x:c>
      <x:c r="D13" s="192" t="inlineStr">
        <x:is>
          <x:t xml:space="preserve">Retained after dilution</x:t>
        </x:is>
      </x:c>
      <x:c r="E13" s="192" t="inlineStr">
        <x:is>
          <x:t xml:space="preserve">Exit ownership</x:t>
        </x:is>
      </x:c>
      <x:c r="F13" s="192" t="inlineStr">
        <x:is>
          <x:t xml:space="preserve">Investor proceeds</x:t>
        </x:is>
      </x:c>
      <x:c r="G13" s="192" t="inlineStr">
        <x:is>
          <x:t xml:space="preserve">Gross MOIC</x:t>
        </x:is>
      </x:c>
      <x:c r="H13" s="192" t="inlineStr">
        <x:is>
          <x:t xml:space="preserve">5-year gross IRR</x:t>
        </x:is>
      </x:c>
      <x:c r="I13" s="42"/>
      <x:c r="J13" s="42"/>
    </x:row>
    <x:row r="14">
      <x:c r="A14" s="42" t="inlineStr">
        <x:is>
          <x:t xml:space="preserve">Downside</x:t>
        </x:is>
      </x:c>
      <x:c r="B14" s="53" t="n">
        <x:v>9000000</x:v>
      </x:c>
      <x:c r="C14" s="52" t="n">
        <x:v>0.0625</x:v>
      </x:c>
      <x:c r="D14" s="52" t="n">
        <x:v>0.65</x:v>
      </x:c>
      <x:c r="E14" s="52" t="n">
        <x:f>C14*D14</x:f>
        <x:v>0.040625</x:v>
      </x:c>
      <x:c r="F14" s="53" t="n">
        <x:f>B14*E14</x:f>
        <x:v>365625</x:v>
      </x:c>
      <x:c r="G14" s="54" t="n">
        <x:f>F14/750000</x:f>
        <x:v>0.4875</x:v>
      </x:c>
      <x:c r="H14" s="49" t="n">
        <x:f>G14^(1/5)-1</x:f>
        <x:v>-0.13384638160894724</x:v>
      </x:c>
      <x:c r="I14" s="42"/>
      <x:c r="J14" s="42"/>
    </x:row>
    <x:row r="15">
      <x:c r="A15" s="42" t="inlineStr">
        <x:is>
          <x:t xml:space="preserve">Base</x:t>
        </x:is>
      </x:c>
      <x:c r="B15" s="53" t="n">
        <x:v>120000000</x:v>
      </x:c>
      <x:c r="C15" s="52" t="n">
        <x:v>0.0625</x:v>
      </x:c>
      <x:c r="D15" s="52" t="n">
        <x:v>0.65</x:v>
      </x:c>
      <x:c r="E15" s="52" t="n">
        <x:f>C15*D15</x:f>
        <x:v>0.040625</x:v>
      </x:c>
      <x:c r="F15" s="53" t="n">
        <x:f>B15*E15</x:f>
        <x:v>4875000</x:v>
      </x:c>
      <x:c r="G15" s="54" t="n">
        <x:f>F15/750000</x:f>
        <x:v>6.5</x:v>
      </x:c>
      <x:c r="H15" s="49" t="n">
        <x:f>G15^(1/5)-1</x:f>
        <x:v>0.4540611511009971</x:v>
      </x:c>
      <x:c r="I15" s="42"/>
      <x:c r="J15" s="42"/>
    </x:row>
    <x:row r="16">
      <x:c r="A16" s="42" t="inlineStr">
        <x:is>
          <x:t xml:space="preserve">Upside</x:t>
        </x:is>
      </x:c>
      <x:c r="B16" s="53" t="n">
        <x:v>360000000</x:v>
      </x:c>
      <x:c r="C16" s="52" t="n">
        <x:v>0.0625</x:v>
      </x:c>
      <x:c r="D16" s="52" t="n">
        <x:v>0.65</x:v>
      </x:c>
      <x:c r="E16" s="52" t="n">
        <x:f>C16*D16</x:f>
        <x:v>0.040625</x:v>
      </x:c>
      <x:c r="F16" s="53" t="n">
        <x:f>B16*E16</x:f>
        <x:v>14625000</x:v>
      </x:c>
      <x:c r="G16" s="54" t="n">
        <x:f>F16/750000</x:f>
        <x:v>19.5</x:v>
      </x:c>
      <x:c r="H16" s="49" t="n">
        <x:f>G16^(1/5)-1</x:f>
        <x:v>0.8113689640194657</x:v>
      </x:c>
      <x:c r="I16" s="42"/>
      <x:c r="J16" s="42"/>
    </x:row>
    <x:row r="17">
      <x:c r="A17" s="42"/>
      <x:c r="B17" s="42"/>
      <x:c r="C17" s="42"/>
      <x:c r="D17" s="42"/>
      <x:c r="E17" s="42"/>
      <x:c r="F17" s="42"/>
      <x:c r="G17" s="42"/>
      <x:c r="H17" s="42"/>
      <x:c r="I17" s="42"/>
      <x:c r="J17" s="42"/>
    </x:row>
    <x:row r="18">
      <x:c r="A18" s="42"/>
      <x:c r="B18" s="42"/>
      <x:c r="C18" s="42"/>
      <x:c r="D18" s="42"/>
      <x:c r="E18" s="42"/>
      <x:c r="F18" s="42"/>
      <x:c r="G18" s="42"/>
      <x:c r="H18" s="42"/>
      <x:c r="I18" s="42"/>
      <x:c r="J18" s="42"/>
    </x:row>
    <x:row r="19">
      <x:c r="A19" s="192" t="str">
        <x:v>Entry and concentration calculations</x:v>
      </x:c>
      <x:c r="B19" s="192"/>
      <x:c r="C19" s="192"/>
      <x:c r="D19" s="192"/>
      <x:c r="E19" s="192"/>
      <x:c r="F19" s="192"/>
      <x:c r="G19" s="42"/>
      <x:c r="H19" s="42"/>
      <x:c r="I19" s="42"/>
      <x:c r="J19" s="42"/>
    </x:row>
    <x:row r="20">
      <x:c r="A20" s="42" t="str">
        <x:v>F07</x:v>
      </x:c>
      <x:c r="B20" s="42" t="str">
        <x:v>Entry / LTM net revenue</x:v>
      </x:c>
      <x:c r="C20" s="56" t="n">
        <x:v>12000000</x:v>
      </x:c>
      <x:c r="D20" s="56" t="n">
        <x:v>612000</x:v>
      </x:c>
      <x:c r="E20" s="81" t="n">
        <x:f>C20/D20</x:f>
        <x:v>19.607843137254903</x:v>
      </x:c>
      <x:c r="F20" s="42" t="str">
        <x:v>Post-money cap ÷ verified LTM net revenue.</x:v>
      </x:c>
      <x:c r="G20" s="42"/>
      <x:c r="H20" s="42"/>
      <x:c r="I20" s="42"/>
      <x:c r="J20" s="42"/>
    </x:row>
    <x:row r="21">
      <x:c r="A21" s="42" t="str">
        <x:v>F08</x:v>
      </x:c>
      <x:c r="B21" s="42" t="str">
        <x:v>Entry / annualized Q2 revenue</x:v>
      </x:c>
      <x:c r="C21" s="56" t="n">
        <x:v>12000000</x:v>
      </x:c>
      <x:c r="D21" s="56" t="n">
        <x:v>855360</x:v>
      </x:c>
      <x:c r="E21" s="81" t="n">
        <x:f>C21/D21</x:f>
        <x:v>14.029180695847362</x:v>
      </x:c>
      <x:c r="F21" s="42" t="str">
        <x:v>Post-money cap ÷ annualized verified Q2 net revenue.</x:v>
      </x:c>
      <x:c r="G21" s="42"/>
      <x:c r="H21" s="42"/>
      <x:c r="I21" s="42"/>
      <x:c r="J21" s="42"/>
    </x:row>
    <x:row r="22">
      <x:c r="A22" s="42" t="str">
        <x:v>F09</x:v>
      </x:c>
      <x:c r="B22" s="42" t="str">
        <x:v>Largest customer revenue share</x:v>
      </x:c>
      <x:c r="C22" s="56" t="n">
        <x:v>20250</x:v>
      </x:c>
      <x:c r="D22" s="56" t="n">
        <x:v>213840</x:v>
      </x:c>
      <x:c r="E22" s="82" t="n">
        <x:f>C22/D22</x:f>
        <x:v>0.0946969696969697</x:v>
      </x:c>
      <x:c r="F22" s="42" t="str">
        <x:v>Largest customer Q2 net revenue ÷ total Q2 net revenue.</x:v>
      </x:c>
      <x:c r="G22" s="42"/>
      <x:c r="H22" s="42"/>
      <x:c r="I22" s="42"/>
      <x:c r="J22" s="42"/>
    </x:row>
    <x:row r="23">
      <x:c r="A23" s="42" t="str">
        <x:v>F10</x:v>
      </x:c>
      <x:c r="B23" s="42" t="str">
        <x:v>Largest processor volume share</x:v>
      </x:c>
      <x:c r="C23" s="56" t="n">
        <x:v>16896000</x:v>
      </x:c>
      <x:c r="D23" s="56" t="n">
        <x:v>26400000</x:v>
      </x:c>
      <x:c r="E23" s="82" t="n">
        <x:f>C23/D23</x:f>
        <x:v>0.64</x:v>
      </x:c>
      <x:c r="F23" s="42" t="str">
        <x:v>Largest processor Q2 volume ÷ total Q2 volume.</x:v>
      </x:c>
      <x:c r="G23" s="42"/>
      <x:c r="H23" s="42"/>
      <x:c r="I23" s="42"/>
      <x:c r="J23" s="42"/>
    </x:row>
    <x:row r="24">
      <x:c r="A24" s="42"/>
      <x:c r="B24" s="42"/>
      <x:c r="C24" s="42"/>
      <x:c r="D24" s="42"/>
      <x:c r="E24" s="42"/>
      <x:c r="F24" s="42"/>
      <x:c r="G24" s="42"/>
      <x:c r="H24" s="42"/>
      <x:c r="I24" s="42"/>
      <x:c r="J24" s="42"/>
    </x:row>
    <x:row r="25">
      <x:c r="A25" s="192" t="str">
        <x:v>Funding bridge</x:v>
      </x:c>
      <x:c r="B25" s="192"/>
      <x:c r="C25" s="192"/>
      <x:c r="D25" s="192"/>
      <x:c r="E25" s="192"/>
      <x:c r="F25" s="192"/>
      <x:c r="G25" s="42"/>
      <x:c r="H25" s="42"/>
      <x:c r="I25" s="42"/>
      <x:c r="J25" s="42"/>
    </x:row>
    <x:row r="26">
      <x:c r="A26" s="42" t="str">
        <x:v>F11</x:v>
      </x:c>
      <x:c r="B26" s="42" t="str">
        <x:v>Cash</x:v>
      </x:c>
      <x:c r="C26" s="83" t="n">
        <x:v>610000</x:v>
      </x:c>
      <x:c r="D26" s="42"/>
      <x:c r="E26" s="42"/>
      <x:c r="F26" s="42" t="str">
        <x:v>DR03 bank reconciliation.</x:v>
      </x:c>
      <x:c r="G26" s="42"/>
      <x:c r="H26" s="42"/>
      <x:c r="I26" s="42"/>
      <x:c r="J26" s="42"/>
    </x:row>
    <x:row r="27">
      <x:c r="A27" s="42" t="str">
        <x:v>F12</x:v>
      </x:c>
      <x:c r="B27" s="42" t="str">
        <x:v>Current liabilities</x:v>
      </x:c>
      <x:c r="C27" s="83" t="n">
        <x:v>-160000</x:v>
      </x:c>
      <x:c r="D27" s="42"/>
      <x:c r="E27" s="42"/>
      <x:c r="F27" s="42" t="str">
        <x:v>DR03 payable schedule.</x:v>
      </x:c>
      <x:c r="G27" s="42"/>
      <x:c r="H27" s="42"/>
      <x:c r="I27" s="42"/>
      <x:c r="J27" s="42"/>
    </x:row>
    <x:row r="28">
      <x:c r="A28" s="42" t="str">
        <x:v>F13</x:v>
      </x:c>
      <x:c r="B28" s="42" t="str">
        <x:v>Gross financing</x:v>
      </x:c>
      <x:c r="C28" s="83" t="n">
        <x:v>2400000</x:v>
      </x:c>
      <x:c r="D28" s="42"/>
      <x:c r="E28" s="42"/>
      <x:c r="F28" s="42" t="str">
        <x:v>SAFT+T closing schedule.</x:v>
      </x:c>
      <x:c r="G28" s="42"/>
      <x:c r="H28" s="42"/>
      <x:c r="I28" s="42"/>
      <x:c r="J28" s="42"/>
    </x:row>
    <x:row r="29">
      <x:c r="A29" s="42" t="str">
        <x:v>F14</x:v>
      </x:c>
      <x:c r="B29" s="42" t="str">
        <x:v>Closing costs</x:v>
      </x:c>
      <x:c r="C29" s="83" t="n">
        <x:v>-90000</x:v>
      </x:c>
      <x:c r="D29" s="42"/>
      <x:c r="E29" s="42"/>
      <x:c r="F29" s="42" t="str">
        <x:v>Closing fee schedule.</x:v>
      </x:c>
      <x:c r="G29" s="42"/>
      <x:c r="H29" s="42"/>
      <x:c r="I29" s="42"/>
      <x:c r="J29" s="42"/>
    </x:row>
    <x:row r="30">
      <x:c r="A30" s="42" t="str">
        <x:v>F15</x:v>
      </x:c>
      <x:c r="B30" s="42" t="str">
        <x:v>Available funds</x:v>
      </x:c>
      <x:c r="C30" s="83" t="n">
        <x:f>SUM(C26:C29)</x:f>
        <x:v>2760000</x:v>
      </x:c>
      <x:c r="D30" s="42"/>
      <x:c r="E30" s="42"/>
      <x:c r="F30" s="42" t="str">
        <x:v>Cash − liabilities + financing − costs.</x:v>
      </x:c>
      <x:c r="G30" s="42"/>
      <x:c r="H30" s="42"/>
      <x:c r="I30" s="42"/>
      <x:c r="J30" s="42"/>
    </x:row>
    <x:row r="31">
      <x:c r="A31" s="42" t="str">
        <x:v>F16</x:v>
      </x:c>
      <x:c r="B31" s="42" t="str">
        <x:v>Planned monthly burn</x:v>
      </x:c>
      <x:c r="C31" s="83" t="n">
        <x:v>138000</x:v>
      </x:c>
      <x:c r="D31" s="42"/>
      <x:c r="E31" s="42"/>
      <x:c r="F31" s="42" t="str">
        <x:v>Approved funded plan.</x:v>
      </x:c>
      <x:c r="G31" s="42"/>
      <x:c r="H31" s="42"/>
      <x:c r="I31" s="42"/>
      <x:c r="J31" s="42"/>
    </x:row>
    <x:row r="32">
      <x:c r="A32" s="42" t="str">
        <x:v>F17</x:v>
      </x:c>
      <x:c r="B32" s="42" t="str">
        <x:v>Planned coverage</x:v>
      </x:c>
      <x:c r="C32" s="84" t="n">
        <x:f>C30/C31</x:f>
        <x:v>20</x:v>
      </x:c>
      <x:c r="D32" s="42"/>
      <x:c r="E32" s="42"/>
      <x:c r="F32" s="42" t="str">
        <x:v>Available funds ÷ planned monthly burn.</x:v>
      </x:c>
      <x:c r="G32" s="42"/>
      <x:c r="H32" s="42"/>
      <x:c r="I32" s="42"/>
      <x:c r="J32" s="42"/>
    </x:row>
    <x:row r="33">
      <x:c r="A33" s="42"/>
      <x:c r="B33" s="42"/>
      <x:c r="C33" s="42"/>
      <x:c r="D33" s="42"/>
      <x:c r="E33" s="42"/>
      <x:c r="F33" s="42"/>
      <x:c r="G33" s="42"/>
      <x:c r="H33" s="42"/>
      <x:c r="I33" s="42"/>
      <x:c r="J33" s="42"/>
    </x:row>
    <x:row r="34">
      <x:c r="A34" s="42"/>
      <x:c r="B34" s="42"/>
      <x:c r="C34" s="42"/>
      <x:c r="D34" s="42"/>
      <x:c r="E34" s="42"/>
      <x:c r="F34" s="42"/>
      <x:c r="G34" s="42"/>
      <x:c r="H34" s="42"/>
      <x:c r="I34" s="42"/>
      <x:c r="J34" s="42"/>
    </x:row>
    <x:row r="35">
      <x:c r="A35" s="192" t="str">
        <x:v>Synthetic underwriting bridge</x:v>
      </x:c>
      <x:c r="B35" s="192"/>
      <x:c r="C35" s="192"/>
      <x:c r="D35" s="192"/>
      <x:c r="E35" s="192"/>
      <x:c r="F35" s="192"/>
      <x:c r="G35" s="42"/>
      <x:c r="H35" s="42"/>
      <x:c r="I35" s="42"/>
      <x:c r="J35" s="42"/>
    </x:row>
    <x:row r="36">
      <x:c r="A36" s="42" t="str">
        <x:v>U01</x:v>
      </x:c>
      <x:c r="B36" s="42" t="str">
        <x:v>Current transacting accounts</x:v>
      </x:c>
      <x:c r="C36" s="42" t="n">
        <x:v>42</x:v>
      </x:c>
      <x:c r="D36" s="42"/>
      <x:c r="E36" s="42"/>
      <x:c r="F36" s="42" t="str">
        <x:v>DR01 / DR10; observed cutoff base.</x:v>
      </x:c>
      <x:c r="G36" s="42"/>
      <x:c r="H36" s="42"/>
      <x:c r="I36" s="42"/>
      <x:c r="J36" s="42"/>
    </x:row>
    <x:row r="37">
      <x:c r="A37" s="42" t="str">
        <x:v>U02</x:v>
      </x:c>
      <x:c r="B37" s="42" t="str">
        <x:v>Year-5 active accounts</x:v>
      </x:c>
      <x:c r="C37" s="42" t="n">
        <x:f>E49</x:f>
        <x:v>400</x:v>
      </x:c>
      <x:c r="D37" s="42"/>
      <x:c r="E37" s="42"/>
      <x:c r="F37" s="42" t="str">
        <x:v>DR10; distribution scenario driver.</x:v>
      </x:c>
      <x:c r="G37" s="42"/>
      <x:c r="H37" s="42"/>
      <x:c r="I37" s="42"/>
      <x:c r="J37" s="42"/>
    </x:row>
    <x:row r="38">
      <x:c r="A38" s="42" t="str">
        <x:v>U03</x:v>
      </x:c>
      <x:c r="B38" s="42" t="str">
        <x:v>Year-5 annual revenue / account</x:v>
      </x:c>
      <x:c r="C38" s="42" t="n">
        <x:f>F49</x:f>
        <x:v>30000</x:v>
      </x:c>
      <x:c r="D38" s="42"/>
      <x:c r="E38" s="42"/>
      <x:c r="F38" s="42" t="str">
        <x:v>DR10; synthetic ARPA driver.</x:v>
      </x:c>
      <x:c r="G38" s="42"/>
      <x:c r="H38" s="42"/>
      <x:c r="I38" s="42"/>
      <x:c r="J38" s="42"/>
    </x:row>
    <x:row r="39">
      <x:c r="A39" s="42" t="str">
        <x:v>U04</x:v>
      </x:c>
      <x:c r="B39" s="42" t="str">
        <x:v>Year-5 revenue</x:v>
      </x:c>
      <x:c r="C39" s="42" t="n">
        <x:f>C37*C38</x:f>
        <x:v>12000000</x:v>
      </x:c>
      <x:c r="D39" s="42"/>
      <x:c r="E39" s="42"/>
      <x:c r="F39" s="42" t="str">
        <x:v>Active accounts × annual revenue/account.</x:v>
      </x:c>
      <x:c r="G39" s="42"/>
      <x:c r="H39" s="42"/>
      <x:c r="I39" s="42"/>
      <x:c r="J39" s="42"/>
    </x:row>
    <x:row r="40">
      <x:c r="A40" s="42" t="str">
        <x:v>U05</x:v>
      </x:c>
      <x:c r="B40" s="42" t="str">
        <x:v>Base equity/revenue multiple</x:v>
      </x:c>
      <x:c r="C40" s="42" t="n">
        <x:f>H49</x:f>
        <x:v>10</x:v>
      </x:c>
      <x:c r="D40" s="42"/>
      <x:c r="E40" s="42"/>
      <x:c r="F40" s="42" t="str">
        <x:v>DR10; direct equity/revenue scenario multiple, no net-debt bridge or probability weighting.</x:v>
      </x:c>
      <x:c r="G40" s="42"/>
      <x:c r="H40" s="42"/>
      <x:c r="I40" s="42"/>
      <x:c r="J40" s="42"/>
    </x:row>
    <x:row r="41">
      <x:c r="A41" s="42" t="str">
        <x:v>U06</x:v>
      </x:c>
      <x:c r="B41" s="42" t="str">
        <x:v>Base Year-5 equity value</x:v>
      </x:c>
      <x:c r="C41" s="42" t="n">
        <x:f>C39*C40</x:f>
        <x:v>120000000</x:v>
      </x:c>
      <x:c r="D41" s="42"/>
      <x:c r="E41" s="42"/>
      <x:c r="F41" s="42" t="str">
        <x:v>Year-5 revenue × exit revenue multiple.</x:v>
      </x:c>
      <x:c r="G41" s="42"/>
      <x:c r="H41" s="42"/>
      <x:c r="I41" s="42"/>
      <x:c r="J41" s="42"/>
    </x:row>
    <x:row r="42">
      <x:c r="A42" s="42" t="str">
        <x:v>U07</x:v>
      </x:c>
      <x:c r="B42" s="42" t="str">
        <x:v>Base investor proceeds after dilution</x:v>
      </x:c>
      <x:c r="C42" s="42" t="n">
        <x:f>C41*4.0625%</x:f>
        <x:v>4875000</x:v>
      </x:c>
      <x:c r="D42" s="42"/>
      <x:c r="E42" s="42"/>
      <x:c r="F42" s="42" t="str">
        <x:v>Equity value × 4.0625% modeled exit ownership.</x:v>
      </x:c>
      <x:c r="G42" s="42"/>
      <x:c r="H42" s="42"/>
      <x:c r="I42" s="42"/>
      <x:c r="J42" s="42"/>
    </x:row>
    <x:row r="43">
      <x:c r="A43" s="42"/>
      <x:c r="B43" s="42"/>
      <x:c r="C43" s="42"/>
      <x:c r="D43" s="42"/>
      <x:c r="E43" s="42"/>
      <x:c r="F43" s="42"/>
      <x:c r="G43" s="42"/>
      <x:c r="H43" s="42"/>
      <x:c r="I43" s="42"/>
      <x:c r="J43" s="42"/>
    </x:row>
    <x:row r="44">
      <x:c r="A44" s="42" t="str">
        <x:v>Distribution schedule</x:v>
      </x:c>
      <x:c r="B44" s="42" t="str">
        <x:v>Opening accounts</x:v>
      </x:c>
      <x:c r="C44" s="42" t="str">
        <x:v>Retained accounts</x:v>
      </x:c>
      <x:c r="D44" s="42" t="str">
        <x:v>New accounts</x:v>
      </x:c>
      <x:c r="E44" s="42" t="str">
        <x:v>Ending accounts</x:v>
      </x:c>
      <x:c r="F44" s="42" t="str">
        <x:v>Revenue/account USD</x:v>
      </x:c>
      <x:c r="G44" s="42" t="str">
        <x:v>Revenue USD</x:v>
      </x:c>
      <x:c r="H44" s="42" t="str">
        <x:v>Exit multiple</x:v>
      </x:c>
      <x:c r="I44" s="42" t="str">
        <x:v>Exit value USD</x:v>
      </x:c>
      <x:c r="J44" s="42" t="str">
        <x:v>DR10; synthetic scenario only.</x:v>
      </x:c>
    </x:row>
    <x:row r="45">
      <x:c r="A45" s="42" t="str">
        <x:v>Year 1</x:v>
      </x:c>
      <x:c r="B45" s="42" t="n">
        <x:v>42</x:v>
      </x:c>
      <x:c r="C45" s="42" t="n">
        <x:v>32</x:v>
      </x:c>
      <x:c r="D45" s="42" t="n">
        <x:v>48</x:v>
      </x:c>
      <x:c r="E45" s="42" t="n">
        <x:f>C45+D45</x:f>
        <x:v>80</x:v>
      </x:c>
      <x:c r="F45" s="42" t="n">
        <x:v>30000</x:v>
      </x:c>
      <x:c r="G45" s="42" t="n">
        <x:f>E45*F45</x:f>
        <x:v>2400000</x:v>
      </x:c>
      <x:c r="H45" s="42" t="n">
        <x:v>6</x:v>
      </x:c>
      <x:c r="I45" s="42" t="n">
        <x:f>G45*H45</x:f>
        <x:v>14400000</x:v>
      </x:c>
      <x:c r="J45" s="42" t="str">
        <x:v>75% retained; 48 new.</x:v>
      </x:c>
    </x:row>
    <x:row r="46">
      <x:c r="A46" s="42" t="str">
        <x:v>Year 2</x:v>
      </x:c>
      <x:c r="B46" s="42" t="n">
        <x:f>E45</x:f>
        <x:v>80</x:v>
      </x:c>
      <x:c r="C46" s="42" t="n">
        <x:v>60</x:v>
      </x:c>
      <x:c r="D46" s="42" t="n">
        <x:v>80</x:v>
      </x:c>
      <x:c r="E46" s="42" t="n">
        <x:f>C46+D46</x:f>
        <x:v>140</x:v>
      </x:c>
      <x:c r="F46" s="42" t="n">
        <x:v>30000</x:v>
      </x:c>
      <x:c r="G46" s="42" t="n">
        <x:f>E46*F46</x:f>
        <x:v>4200000</x:v>
      </x:c>
      <x:c r="H46" s="42" t="n">
        <x:v>6</x:v>
      </x:c>
      <x:c r="I46" s="42" t="n">
        <x:f>G46*H46</x:f>
        <x:v>25200000</x:v>
      </x:c>
      <x:c r="J46" s="42" t="str">
        <x:v>75% retained; 80 new.</x:v>
      </x:c>
    </x:row>
    <x:row r="47">
      <x:c r="A47" s="42" t="str">
        <x:v>Year 3</x:v>
      </x:c>
      <x:c r="B47" s="42" t="n">
        <x:f>E46</x:f>
        <x:v>140</x:v>
      </x:c>
      <x:c r="C47" s="42" t="n">
        <x:v>105</x:v>
      </x:c>
      <x:c r="D47" s="42" t="n">
        <x:v>100</x:v>
      </x:c>
      <x:c r="E47" s="42" t="n">
        <x:f>C47+D47</x:f>
        <x:v>205</x:v>
      </x:c>
      <x:c r="F47" s="42" t="n">
        <x:v>30000</x:v>
      </x:c>
      <x:c r="G47" s="42" t="n">
        <x:f>E47*F47</x:f>
        <x:v>6150000</x:v>
      </x:c>
      <x:c r="H47" s="42" t="n">
        <x:v>8</x:v>
      </x:c>
      <x:c r="I47" s="42" t="n">
        <x:f>G47*H47</x:f>
        <x:v>49200000</x:v>
      </x:c>
      <x:c r="J47" s="42" t="str">
        <x:v>75% retained; 100 new.</x:v>
      </x:c>
    </x:row>
    <x:row r="48">
      <x:c r="A48" s="42" t="str">
        <x:v>Year 4</x:v>
      </x:c>
      <x:c r="B48" s="42" t="n">
        <x:f>E47</x:f>
        <x:v>205</x:v>
      </x:c>
      <x:c r="C48" s="42" t="n">
        <x:v>154</x:v>
      </x:c>
      <x:c r="D48" s="42" t="n">
        <x:v>110</x:v>
      </x:c>
      <x:c r="E48" s="42" t="n">
        <x:f>C48+D48</x:f>
        <x:v>264</x:v>
      </x:c>
      <x:c r="F48" s="42" t="n">
        <x:v>30000</x:v>
      </x:c>
      <x:c r="G48" s="42" t="n">
        <x:f>E48*F48</x:f>
        <x:v>7920000</x:v>
      </x:c>
      <x:c r="H48" s="42" t="n">
        <x:v>8</x:v>
      </x:c>
      <x:c r="I48" s="42" t="n">
        <x:f>G48*H48</x:f>
        <x:v>63360000</x:v>
      </x:c>
      <x:c r="J48" s="42" t="str">
        <x:v>75% retained; 110 new.</x:v>
      </x:c>
    </x:row>
    <x:row r="49">
      <x:c r="A49" s="42" t="str">
        <x:v>Year 5</x:v>
      </x:c>
      <x:c r="B49" s="42" t="n">
        <x:f>E48</x:f>
        <x:v>264</x:v>
      </x:c>
      <x:c r="C49" s="42" t="n">
        <x:v>198</x:v>
      </x:c>
      <x:c r="D49" s="42" t="n">
        <x:v>202</x:v>
      </x:c>
      <x:c r="E49" s="42" t="n">
        <x:f>C49+D49</x:f>
        <x:v>400</x:v>
      </x:c>
      <x:c r="F49" s="42" t="n">
        <x:v>30000</x:v>
      </x:c>
      <x:c r="G49" s="42" t="n">
        <x:f>E49*F49</x:f>
        <x:v>12000000</x:v>
      </x:c>
      <x:c r="H49" s="42" t="n">
        <x:v>10</x:v>
      </x:c>
      <x:c r="I49" s="42" t="n">
        <x:f>G49*H49</x:f>
        <x:v>120000000</x:v>
      </x:c>
      <x:c r="J49" s="42" t="str">
        <x:v>75% retained; 202 new; 400 ending.</x:v>
      </x:c>
    </x:row>
    <x:row r="50">
      <x:c r="A50" s="42"/>
      <x:c r="B50" s="42"/>
      <x:c r="C50" s="42"/>
      <x:c r="D50" s="42"/>
      <x:c r="E50" s="42"/>
      <x:c r="F50" s="42"/>
      <x:c r="G50" s="42"/>
      <x:c r="H50" s="42"/>
      <x:c r="I50" s="42"/>
      <x:c r="J50" s="42"/>
    </x:row>
    <x:row r="51">
      <x:c r="A51" s="42"/>
      <x:c r="B51" s="42"/>
      <x:c r="C51" s="42"/>
      <x:c r="D51" s="42"/>
      <x:c r="E51" s="42"/>
      <x:c r="F51" s="42"/>
      <x:c r="G51" s="42"/>
      <x:c r="H51" s="42"/>
      <x:c r="I51" s="42"/>
      <x:c r="J51" s="42"/>
    </x:row>
    <x:row r="52">
      <x:c r="A52" s="42" t="str">
        <x:v>Exit sensitivity</x:v>
      </x:c>
      <x:c r="B52" s="42" t="str">
        <x:v>Year-5 revenue</x:v>
      </x:c>
      <x:c r="C52" s="42" t="str">
        <x:v>Equity/revenue multiple</x:v>
      </x:c>
      <x:c r="D52" s="42" t="str">
        <x:v>Equity value</x:v>
      </x:c>
      <x:c r="E52" s="42" t="str">
        <x:v>Investor proceeds</x:v>
      </x:c>
      <x:c r="F52" s="42" t="str">
        <x:v>DR10; direct equity/revenue scenario, no comp claim.</x:v>
      </x:c>
      <x:c r="G52" s="42"/>
      <x:c r="H52" s="42"/>
      <x:c r="I52" s="42"/>
      <x:c r="J52" s="42"/>
    </x:row>
    <x:row r="53">
      <x:c r="A53" s="42" t="str">
        <x:v>6.0× downside</x:v>
      </x:c>
      <x:c r="B53" s="42" t="n">
        <x:f>C39</x:f>
        <x:v>12000000</x:v>
      </x:c>
      <x:c r="C53" s="42" t="n">
        <x:v>6</x:v>
      </x:c>
      <x:c r="D53" s="42" t="n">
        <x:f>B53*C53</x:f>
        <x:v>72000000</x:v>
      </x:c>
      <x:c r="E53" s="42" t="n">
        <x:f>D53*4.0625%</x:f>
        <x:v>2925000</x:v>
      </x:c>
      <x:c r="F53" s="42" t="str">
        <x:v>Equity/revenue scenario multiple; breakpoint if retention / growth gates miss.</x:v>
      </x:c>
      <x:c r="G53" s="42"/>
      <x:c r="H53" s="42"/>
      <x:c r="I53" s="42"/>
      <x:c r="J53" s="42"/>
    </x:row>
    <x:row r="54">
      <x:c r="A54" s="42" t="str">
        <x:v>8.0× midpoint</x:v>
      </x:c>
      <x:c r="B54" s="42" t="n">
        <x:f>C39</x:f>
        <x:v>12000000</x:v>
      </x:c>
      <x:c r="C54" s="42" t="n">
        <x:v>8</x:v>
      </x:c>
      <x:c r="D54" s="42" t="n">
        <x:f>B54*C54</x:f>
        <x:v>96000000</x:v>
      </x:c>
      <x:c r="E54" s="42" t="n">
        <x:f>D54*4.0625%</x:f>
        <x:v>3900000</x:v>
      </x:c>
      <x:c r="F54" s="42" t="str">
        <x:v>Equity/revenue scenario multiple; midpoint case.</x:v>
      </x:c>
      <x:c r="G54" s="42"/>
      <x:c r="H54" s="42"/>
      <x:c r="I54" s="42"/>
      <x:c r="J54" s="42"/>
    </x:row>
    <x:row r="55">
      <x:c r="A55" s="42" t="str">
        <x:v>10.0× base</x:v>
      </x:c>
      <x:c r="B55" s="42" t="n">
        <x:f>C39</x:f>
        <x:v>12000000</x:v>
      </x:c>
      <x:c r="C55" s="42" t="n">
        <x:v>10</x:v>
      </x:c>
      <x:c r="D55" s="42" t="n">
        <x:f>B55*C55</x:f>
        <x:v>120000000</x:v>
      </x:c>
      <x:c r="E55" s="42" t="n">
        <x:f>D55*4.0625%</x:f>
        <x:v>4875000</x:v>
      </x:c>
      <x:c r="F55" s="42" t="str">
        <x:v>Equity/revenue scenario multiple; base only while retention, NRR and margin gates remain met.</x:v>
      </x:c>
      <x:c r="G55" s="42"/>
      <x:c r="H55" s="42"/>
      <x:c r="I55" s="42"/>
      <x:c r="J55" s="42"/>
    </x:row>
  </x:sheetData>
  <x:mergeCells>
    <x:mergeCell ref="A2:H2"/>
    <x:mergeCell ref="A1:H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96362D"/>
  </x:sheetPr>
  <x:sheetViews>
    <x:sheetView showGridLines="0" workbookViewId="0">
      <x:pane ySplit="4" topLeftCell="A5" activePane="bottomLeft" state="frozen"/>
    </x:sheetView>
  </x:sheetViews>
  <x:sheetFormatPr baseColWidth="8" defaultRowHeight="15"/>
  <x:cols>
    <x:col min="1" max="1" width="30" hidden="0" customWidth="1"/>
    <x:col min="2" max="2" width="30" hidden="0" customWidth="1"/>
    <x:col min="3" max="3" width="30" hidden="0" customWidth="1"/>
    <x:col min="4" max="4" width="30" hidden="0" customWidth="1"/>
  </x:cols>
  <x:sheetData>
    <x:row r="1" ht="27" customHeight="1">
      <x:c r="A1" s="188" t="inlineStr">
        <x:is>
          <x:t xml:space="preserve">Project Aster · Token and Rights</x:t>
        </x:is>
      </x:c>
      <x:c r="B1" s="188"/>
      <x:c r="C1" s="188"/>
      <x:c r="D1" s="188"/>
      <x:c r="E1" s="188"/>
      <x:c r="F1" s="188"/>
      <x:c r="G1" s="188"/>
      <x:c r="H1" s="188"/>
    </x:row>
    <x:row r="2" ht="27" customHeight="1">
      <x:c r="A2" s="189" t="inlineStr">
        <x:is>
          <x:t xml:space="preserve">Token entitlement is contractual optionality; no price, listing, liquidity or treasury value is credited.</x:t>
        </x:is>
      </x:c>
      <x:c r="B2" s="190"/>
      <x:c r="C2" s="190"/>
      <x:c r="D2" s="190"/>
      <x:c r="E2" s="190"/>
      <x:c r="F2" s="190"/>
      <x:c r="G2" s="190"/>
      <x:c r="H2" s="190"/>
    </x:row>
    <x:row r="3">
      <x:c r="A3" s="42"/>
      <x:c r="B3" s="42"/>
      <x:c r="C3" s="42"/>
      <x:c r="D3" s="42"/>
      <x:c r="E3" s="42"/>
      <x:c r="F3" s="42"/>
      <x:c r="G3" s="42"/>
      <x:c r="H3" s="42"/>
    </x:row>
    <x:row r="4">
      <x:c r="A4" s="192" t="inlineStr">
        <x:is>
          <x:t xml:space="preserve">Allocation</x:t>
        </x:is>
      </x:c>
      <x:c r="B4" s="192" t="inlineStr">
        <x:is>
          <x:t xml:space="preserve">Tokens</x:t>
        </x:is>
      </x:c>
      <x:c r="C4" s="192" t="inlineStr">
        <x:is>
          <x:t xml:space="preserve">Share</x:t>
        </x:is>
      </x:c>
      <x:c r="D4" s="192" t="inlineStr">
        <x:is>
          <x:t xml:space="preserve">Release control</x:t>
        </x:is>
      </x:c>
      <x:c r="E4" s="42"/>
      <x:c r="F4" s="42"/>
      <x:c r="G4" s="42"/>
      <x:c r="H4" s="42"/>
    </x:row>
    <x:row r="5">
      <x:c r="A5" s="42" t="inlineStr">
        <x:is>
          <x:t xml:space="preserve">Community / merchants</x:t>
        </x:is>
      </x:c>
      <x:c r="B5" s="55" t="n">
        <x:v>280000000</x:v>
      </x:c>
      <x:c r="C5" s="50" t="n">
        <x:v>0.28</x:v>
      </x:c>
      <x:c r="D5" s="42" t="inlineStr">
        <x:is>
          <x:t xml:space="preserve">Governance program; ≤5% in first 12 months.</x:t>
        </x:is>
      </x:c>
      <x:c r="E5" s="42"/>
      <x:c r="F5" s="42"/>
      <x:c r="G5" s="42"/>
      <x:c r="H5" s="42"/>
    </x:row>
    <x:row r="6">
      <x:c r="A6" s="42" t="inlineStr">
        <x:is>
          <x:t xml:space="preserve">Treasury</x:t>
        </x:is>
      </x:c>
      <x:c r="B6" s="55" t="n">
        <x:v>200000000</x:v>
      </x:c>
      <x:c r="C6" s="50" t="n">
        <x:v>0.2</x:v>
      </x:c>
      <x:c r="D6" s="42" t="inlineStr">
        <x:is>
          <x:t xml:space="preserve">24-month lock; board policy and 2-of-3 multisig.</x:t>
        </x:is>
      </x:c>
      <x:c r="E6" s="42"/>
      <x:c r="F6" s="42"/>
      <x:c r="G6" s="42"/>
      <x:c r="H6" s="42"/>
    </x:row>
    <x:row r="7">
      <x:c r="A7" s="42" t="inlineStr">
        <x:is>
          <x:t xml:space="preserve">Team</x:t>
        </x:is>
      </x:c>
      <x:c r="B7" s="55" t="n">
        <x:v>180000000</x:v>
      </x:c>
      <x:c r="C7" s="50" t="n">
        <x:v>0.18</x:v>
      </x:c>
      <x:c r="D7" s="42" t="inlineStr">
        <x:is>
          <x:t xml:space="preserve">12-month cliff; monthly through month 48.</x:t>
        </x:is>
      </x:c>
      <x:c r="E7" s="42"/>
      <x:c r="F7" s="42"/>
      <x:c r="G7" s="42"/>
      <x:c r="H7" s="42"/>
    </x:row>
    <x:row r="8">
      <x:c r="A8" s="42" t="inlineStr">
        <x:is>
          <x:t xml:space="preserve">Investors</x:t>
        </x:is>
      </x:c>
      <x:c r="B8" s="55" t="n">
        <x:v>140000000</x:v>
      </x:c>
      <x:c r="C8" s="50" t="n">
        <x:v>0.14</x:v>
      </x:c>
      <x:c r="D8" s="42" t="inlineStr">
        <x:is>
          <x:t xml:space="preserve">12-month lock; monthly over next 24 months.</x:t>
        </x:is>
      </x:c>
      <x:c r="E8" s="42"/>
      <x:c r="F8" s="42"/>
      <x:c r="G8" s="42"/>
      <x:c r="H8" s="42"/>
    </x:row>
    <x:row r="9">
      <x:c r="A9" s="42" t="inlineStr">
        <x:is>
          <x:t xml:space="preserve">Ecosystem</x:t>
        </x:is>
      </x:c>
      <x:c r="B9" s="55" t="n">
        <x:v>100000000</x:v>
      </x:c>
      <x:c r="C9" s="50" t="n">
        <x:v>0.1</x:v>
      </x:c>
      <x:c r="D9" s="42" t="inlineStr">
        <x:is>
          <x:t xml:space="preserve">Milestone release; quarterly reporting.</x:t>
        </x:is>
      </x:c>
      <x:c r="E9" s="42"/>
      <x:c r="F9" s="42"/>
      <x:c r="G9" s="42"/>
      <x:c r="H9" s="42"/>
    </x:row>
    <x:row r="10">
      <x:c r="A10" s="42" t="inlineStr">
        <x:is>
          <x:t xml:space="preserve">Liquidity</x:t>
        </x:is>
      </x:c>
      <x:c r="B10" s="55" t="n">
        <x:v>60000000</x:v>
      </x:c>
      <x:c r="C10" s="50" t="n">
        <x:v>0.06</x:v>
      </x:c>
      <x:c r="D10" s="42" t="inlineStr">
        <x:is>
          <x:t xml:space="preserve">TGE budget; no assumed market value.</x:t>
        </x:is>
      </x:c>
      <x:c r="E10" s="42"/>
      <x:c r="F10" s="42"/>
      <x:c r="G10" s="42"/>
      <x:c r="H10" s="42"/>
    </x:row>
    <x:row r="11">
      <x:c r="A11" s="42" t="inlineStr">
        <x:is>
          <x:t xml:space="preserve">Advisors</x:t>
        </x:is>
      </x:c>
      <x:c r="B11" s="55" t="n">
        <x:v>40000000</x:v>
      </x:c>
      <x:c r="C11" s="50" t="n">
        <x:v>0.04</x:v>
      </x:c>
      <x:c r="D11" s="42" t="inlineStr">
        <x:is>
          <x:t xml:space="preserve">12-month cliff; monthly through month 36.</x:t>
        </x:is>
      </x:c>
      <x:c r="E11" s="42"/>
      <x:c r="F11" s="42"/>
      <x:c r="G11" s="42"/>
      <x:c r="H11" s="42"/>
    </x:row>
    <x:row r="12">
      <x:c r="A12" s="42" t="inlineStr">
        <x:is>
          <x:t xml:space="preserve">Total</x:t>
        </x:is>
      </x:c>
      <x:c r="B12" s="55" t="n">
        <x:f>SUM(B5:B11)</x:f>
        <x:v>1000000000</x:v>
      </x:c>
      <x:c r="C12" s="50" t="n">
        <x:f>SUM(C5:C11)</x:f>
        <x:v>1</x:v>
      </x:c>
      <x:c r="D12" s="42" t="inlineStr">
        <x:is>
          <x:t xml:space="preserve">Genesis cap; final covenant pending.</x:t>
        </x:is>
      </x:c>
      <x:c r="E12" s="42"/>
      <x:c r="F12" s="42"/>
      <x:c r="G12" s="42"/>
      <x:c r="H12" s="42"/>
    </x:row>
    <x:row r="13">
      <x:c r="A13" s="42"/>
      <x:c r="B13" s="42"/>
      <x:c r="C13" s="42"/>
      <x:c r="D13" s="42"/>
      <x:c r="E13" s="42"/>
      <x:c r="F13" s="42"/>
      <x:c r="G13" s="42"/>
      <x:c r="H13" s="42"/>
    </x:row>
    <x:row r="14">
      <x:c r="A14" s="42"/>
      <x:c r="B14" s="42"/>
      <x:c r="C14" s="42"/>
      <x:c r="D14" s="42"/>
      <x:c r="E14" s="42"/>
      <x:c r="F14" s="42"/>
      <x:c r="G14" s="42"/>
      <x:c r="H14" s="42"/>
    </x:row>
    <x:row r="15">
      <x:c r="A15" s="192" t="inlineStr">
        <x:is>
          <x:t xml:space="preserve">Investor right</x:t>
        </x:is>
      </x:c>
      <x:c r="B15" s="192" t="inlineStr">
        <x:is>
          <x:t xml:space="preserve">Input 1</x:t>
        </x:is>
      </x:c>
      <x:c r="C15" s="192" t="inlineStr">
        <x:is>
          <x:t xml:space="preserve">Input 2</x:t>
        </x:is>
      </x:c>
      <x:c r="D15" s="192" t="inlineStr">
        <x:is>
          <x:t xml:space="preserve">Result</x:t>
        </x:is>
      </x:c>
      <x:c r="E15" s="42"/>
      <x:c r="F15" s="42"/>
      <x:c r="G15" s="42"/>
      <x:c r="H15" s="42"/>
    </x:row>
    <x:row r="16">
      <x:c r="A16" s="42" t="inlineStr">
        <x:is>
          <x:t xml:space="preserve">Round participation</x:t>
        </x:is>
      </x:c>
      <x:c r="B16" s="56" t="n">
        <x:v>750000</x:v>
      </x:c>
      <x:c r="C16" s="56" t="n">
        <x:v>2400000</x:v>
      </x:c>
      <x:c r="D16" s="49" t="n">
        <x:f>B16/C16</x:f>
        <x:v>0.3125</x:v>
      </x:c>
      <x:c r="E16" s="42"/>
      <x:c r="F16" s="42"/>
      <x:c r="G16" s="42"/>
      <x:c r="H16" s="42"/>
    </x:row>
    <x:row r="17">
      <x:c r="A17" s="42" t="inlineStr">
        <x:is>
          <x:t xml:space="preserve">Token entitlement</x:t>
        </x:is>
      </x:c>
      <x:c r="B17" s="42" t="n"/>
      <x:c r="C17" s="55" t="n">
        <x:v>140000000</x:v>
      </x:c>
      <x:c r="D17" s="55" t="n">
        <x:f>D16*C17</x:f>
        <x:v>43750000</x:v>
      </x:c>
      <x:c r="E17" s="42"/>
      <x:c r="F17" s="42"/>
      <x:c r="G17" s="42"/>
      <x:c r="H17" s="42"/>
    </x:row>
    <x:row r="18">
      <x:c r="A18" s="42" t="inlineStr">
        <x:is>
          <x:t xml:space="preserve">Genesis token share</x:t>
        </x:is>
      </x:c>
      <x:c r="B18" s="42" t="n"/>
      <x:c r="C18" s="55" t="n">
        <x:v>1000000000</x:v>
      </x:c>
      <x:c r="D18" s="52" t="n">
        <x:f>D17/C18</x:f>
        <x:v>0.04375</x:v>
      </x:c>
      <x:c r="E18" s="42"/>
      <x:c r="F18" s="42"/>
      <x:c r="G18" s="42"/>
      <x:c r="H18" s="42"/>
    </x:row>
    <x:row r="19">
      <x:c r="A19" s="42" t="inlineStr">
        <x:is>
          <x:t xml:space="preserve">Token value in IC cases</x:t>
        </x:is>
      </x:c>
      <x:c r="B19" s="42" t="n">
        <x:v>43750000</x:v>
      </x:c>
      <x:c r="C19" s="42" t="n">
        <x:v>0</x:v>
      </x:c>
      <x:c r="D19" s="56" t="n">
        <x:f>B19*C19</x:f>
        <x:v>0</x:v>
      </x:c>
      <x:c r="E19" s="42"/>
      <x:c r="F19" s="42"/>
      <x:c r="G19" s="42"/>
      <x:c r="H19" s="42"/>
    </x:row>
    <x:row r="20">
      <x:c r="A20" s="42" t="inlineStr">
        <x:is>
          <x:t xml:space="preserve">Initial company ownership</x:t>
        </x:is>
      </x:c>
      <x:c r="B20" s="56" t="n">
        <x:v>750000</x:v>
      </x:c>
      <x:c r="C20" s="56" t="n">
        <x:v>12000000</x:v>
      </x:c>
      <x:c r="D20" s="52" t="n">
        <x:f>B20/C20</x:f>
        <x:v>0.0625</x:v>
      </x:c>
      <x:c r="E20" s="42"/>
      <x:c r="F20" s="42"/>
      <x:c r="G20" s="42"/>
      <x:c r="H20" s="42"/>
    </x:row>
    <x:row r="21">
      <x:c r="A21" s="42"/>
      <x:c r="B21" s="42"/>
      <x:c r="C21" s="42"/>
      <x:c r="D21" s="42"/>
      <x:c r="E21" s="42"/>
      <x:c r="F21" s="42"/>
      <x:c r="G21" s="42"/>
      <x:c r="H21" s="42"/>
    </x:row>
    <x:row r="22">
      <x:c r="A22" s="42"/>
      <x:c r="B22" s="42"/>
      <x:c r="C22" s="42"/>
      <x:c r="D22" s="42"/>
      <x:c r="E22" s="42"/>
      <x:c r="F22" s="42"/>
      <x:c r="G22" s="42"/>
      <x:c r="H22" s="42"/>
    </x:row>
    <x:row r="23">
      <x:c r="A23" s="192" t="str">
        <x:v>SAFT+T right</x:v>
      </x:c>
      <x:c r="B23" s="192" t="str">
        <x:v>Exact term</x:v>
      </x:c>
      <x:c r="C23" s="192" t="str">
        <x:v>Evidence</x:v>
      </x:c>
      <x:c r="D23" s="192" t="str">
        <x:v>Closure state</x:v>
      </x:c>
      <x:c r="E23" s="42"/>
      <x:c r="F23" s="42"/>
      <x:c r="G23" s="42"/>
      <x:c r="H23" s="42"/>
    </x:row>
    <x:row r="24">
      <x:c r="A24" s="42" t="str">
        <x:v>Company conversion</x:v>
      </x:c>
      <x:c r="B24" s="42" t="str">
        <x:v>US$750,000 at US$12,000,000 post-money cap; 6.2500% initial ownership</x:v>
      </x:c>
      <x:c r="C24" s="42" t="str">
        <x:v>DR05 / DR06</x:v>
      </x:c>
      <x:c r="D24" s="42" t="str">
        <x:v>Near-final · CP1</x:v>
      </x:c>
      <x:c r="E24" s="42"/>
      <x:c r="F24" s="42"/>
      <x:c r="G24" s="42"/>
      <x:c r="H24" s="42"/>
    </x:row>
    <x:row r="25">
      <x:c r="A25" s="42" t="str">
        <x:v>Companion token warrant</x:v>
      </x:c>
      <x:c r="B25" s="42" t="str">
        <x:v>43,750,000 AQY; 4.3750% of 1bn genesis supply</x:v>
      </x:c>
      <x:c r="C25" s="42" t="str">
        <x:v>DR06</x:v>
      </x:c>
      <x:c r="D25" s="42" t="str">
        <x:v>Near-final · CP1</x:v>
      </x:c>
      <x:c r="E25" s="42"/>
      <x:c r="F25" s="42"/>
      <x:c r="G25" s="42"/>
      <x:c r="H25" s="42"/>
    </x:row>
    <x:row r="26">
      <x:c r="A26" s="42" t="str">
        <x:v>Token release</x:v>
      </x:c>
      <x:c r="B26" s="42" t="str">
        <x:v>12-month lock; monthly over following 24 months</x:v>
      </x:c>
      <x:c r="C26" s="42" t="str">
        <x:v>DR06</x:v>
      </x:c>
      <x:c r="D26" s="42" t="str">
        <x:v>Near-final · deployment pending</x:v>
      </x:c>
      <x:c r="E26" s="42"/>
      <x:c r="F26" s="42"/>
      <x:c r="G26" s="42"/>
      <x:c r="H26" s="42"/>
    </x:row>
    <x:row r="27">
      <x:c r="A27" s="42" t="str">
        <x:v>Pro-rata participation</x:v>
      </x:c>
      <x:c r="B27" s="42" t="str">
        <x:v>Next priced company round</x:v>
      </x:c>
      <x:c r="C27" s="42" t="str">
        <x:v>DR06</x:v>
      </x:c>
      <x:c r="D27" s="42" t="str">
        <x:v>Near-final · CP1</x:v>
      </x:c>
      <x:c r="E27" s="42"/>
      <x:c r="F27" s="42"/>
      <x:c r="G27" s="42"/>
      <x:c r="H27" s="42"/>
    </x:row>
    <x:row r="28">
      <x:c r="A28" s="42" t="str">
        <x:v>Information rights</x:v>
      </x:c>
      <x:c r="B28" s="42" t="str">
        <x:v>Quarterly accounts, KPI schedule and token ledger for 24 months</x:v>
      </x:c>
      <x:c r="C28" s="42" t="str">
        <x:v>DR06</x:v>
      </x:c>
      <x:c r="D28" s="42" t="str">
        <x:v>Near-final · CP1</x:v>
      </x:c>
      <x:c r="E28" s="42"/>
      <x:c r="F28" s="42"/>
      <x:c r="G28" s="42"/>
      <x:c r="H28" s="42"/>
    </x:row>
    <x:row r="29">
      <x:c r="A29" s="42" t="str">
        <x:v>Board observer</x:v>
      </x:c>
      <x:c r="B29" s="42" t="str">
        <x:v>While company ownership remains at or above 3.0000%</x:v>
      </x:c>
      <x:c r="C29" s="42" t="str">
        <x:v>DR05 / DR06</x:v>
      </x:c>
      <x:c r="D29" s="42" t="str">
        <x:v>Near-final · CP1</x:v>
      </x:c>
      <x:c r="E29" s="42"/>
      <x:c r="F29" s="42"/>
      <x:c r="G29" s="42"/>
      <x:c r="H29" s="42"/>
    </x:row>
    <x:row r="30">
      <x:c r="A30" s="42" t="str">
        <x:v>Genesis-supply consent</x:v>
      </x:c>
      <x:c r="B30" s="42" t="str">
        <x:v>Investor consent required to increase 1,000,000,000 AQY cap</x:v>
      </x:c>
      <x:c r="C30" s="42" t="str">
        <x:v>DR06</x:v>
      </x:c>
      <x:c r="D30" s="42" t="str">
        <x:v>Near-final · CP1</x:v>
      </x:c>
      <x:c r="E30" s="42"/>
      <x:c r="F30" s="42"/>
      <x:c r="G30" s="42"/>
      <x:c r="H30" s="42"/>
    </x:row>
  </x:sheetData>
  <x:mergeCells>
    <x:mergeCell ref="A2:H2"/>
    <x:mergeCell ref="A1:H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96362D"/>
  </x:sheetPr>
  <x:sheetViews>
    <x:sheetView showGridLines="0" workbookViewId="0">
      <x:pane ySplit="4" topLeftCell="A5" activePane="bottomLeft" state="frozen"/>
    </x:sheetView>
  </x:sheetViews>
  <x:sheetFormatPr baseColWidth="8" defaultRowHeight="15"/>
  <x:cols>
    <x:col min="1" max="1" width="25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  <x:col min="6" max="6" width="25" hidden="0" customWidth="1"/>
  </x:cols>
  <x:sheetData>
    <x:row r="1" ht="27" customHeight="1">
      <x:c r="A1" s="188" t="inlineStr">
        <x:is>
          <x:t xml:space="preserve">Project Aster · Conditions and Monitoring</x:t>
        </x:is>
      </x:c>
      <x:c r="B1" s="188"/>
      <x:c r="C1" s="188"/>
      <x:c r="D1" s="188"/>
      <x:c r="E1" s="188"/>
      <x:c r="F1" s="188"/>
      <x:c r="G1" s="188"/>
      <x:c r="H1" s="188"/>
    </x:row>
    <x:row r="2" ht="27" customHeight="1">
      <x:c r="A2" s="189" t="inlineStr">
        <x:is>
          <x:t xml:space="preserve">All conditions require documentary closure. Any waiver requires written investment-committee approval.</x:t>
        </x:is>
      </x:c>
      <x:c r="B2" s="190"/>
      <x:c r="C2" s="190"/>
      <x:c r="D2" s="190"/>
      <x:c r="E2" s="190"/>
      <x:c r="F2" s="190"/>
      <x:c r="G2" s="190"/>
      <x:c r="H2" s="190"/>
    </x:row>
    <x:row r="3">
      <x:c r="A3" s="42"/>
      <x:c r="B3" s="42"/>
      <x:c r="C3" s="42"/>
      <x:c r="D3" s="42"/>
      <x:c r="E3" s="42"/>
      <x:c r="F3" s="42"/>
      <x:c r="G3" s="42"/>
      <x:c r="H3" s="42"/>
    </x:row>
    <x:row r="4">
      <x:c r="A4" s="192" t="inlineStr">
        <x:is>
          <x:t xml:space="preserve">ID</x:t>
        </x:is>
      </x:c>
      <x:c r="B4" s="192" t="inlineStr">
        <x:is>
          <x:t xml:space="preserve">Condition</x:t>
        </x:is>
      </x:c>
      <x:c r="C4" s="192" t="inlineStr">
        <x:is>
          <x:t xml:space="preserve">Owner</x:t>
        </x:is>
      </x:c>
      <x:c r="D4" s="192" t="inlineStr">
        <x:is>
          <x:t xml:space="preserve">Pass evidence</x:t>
        </x:is>
      </x:c>
      <x:c r="E4" s="192" t="inlineStr">
        <x:is>
          <x:t xml:space="preserve">Status</x:t>
        </x:is>
      </x:c>
      <x:c r="F4" s="192" t="inlineStr">
        <x:is>
          <x:t xml:space="preserve">Waiver</x:t>
        </x:is>
      </x:c>
      <x:c r="G4" s="42"/>
      <x:c r="H4" s="42"/>
    </x:row>
    <x:row r="5">
      <x:c r="A5" s="42" t="inlineStr">
        <x:is>
          <x:t xml:space="preserve">CP1</x:t>
        </x:is>
      </x:c>
      <x:c r="B5" s="42" t="inlineStr">
        <x:is>
          <x:t xml:space="preserve">Final instrument and authority</x:t>
        </x:is>
      </x:c>
      <x:c r="C5" s="42" t="inlineStr">
        <x:is>
          <x:t xml:space="preserve">Company counsel</x:t>
        </x:is>
      </x:c>
      <x:c r="D5" s="42" t="inlineStr">
        <x:is>
          <x:t xml:space="preserve">Executed SAFT+T, board approvals and side letter preserve exact company/token economics.</x:t>
        </x:is>
      </x:c>
      <x:c r="E5" s="57" t="inlineStr">
        <x:is>
          <x:t xml:space="preserve">Open</x:t>
        </x:is>
      </x:c>
      <x:c r="F5" s="42" t="inlineStr">
        <x:is>
          <x:t xml:space="preserve">IC only</x:t>
        </x:is>
      </x:c>
      <x:c r="G5" s="42"/>
      <x:c r="H5" s="42"/>
    </x:row>
    <x:row r="6">
      <x:c r="A6" s="42" t="inlineStr">
        <x:is>
          <x:t xml:space="preserve">CP2</x:t>
        </x:is>
      </x:c>
      <x:c r="B6" s="42" t="inlineStr">
        <x:is>
          <x:t xml:space="preserve">Security closure</x:t>
        </x:is>
      </x:c>
      <x:c r="C6" s="42" t="inlineStr">
        <x:is>
          <x:t xml:space="preserve">CTO / auditor</x:t>
        </x:is>
      </x:c>
      <x:c r="D6" s="42" t="inlineStr">
        <x:is>
          <x:t xml:space="preserve">Independent retest: no open critical/high; production hash matches reviewed code.</x:t>
        </x:is>
      </x:c>
      <x:c r="E6" s="57" t="inlineStr">
        <x:is>
          <x:t xml:space="preserve">Open</x:t>
        </x:is>
      </x:c>
      <x:c r="F6" s="42" t="inlineStr">
        <x:is>
          <x:t xml:space="preserve">IC only</x:t>
        </x:is>
      </x:c>
      <x:c r="G6" s="42"/>
      <x:c r="H6" s="42"/>
    </x:row>
    <x:row r="7">
      <x:c r="A7" s="42" t="inlineStr">
        <x:is>
          <x:t xml:space="preserve">CP3</x:t>
        </x:is>
      </x:c>
      <x:c r="B7" s="42" t="inlineStr">
        <x:is>
          <x:t xml:space="preserve">Production custody controls</x:t>
        </x:is>
      </x:c>
      <x:c r="C7" s="42" t="inlineStr">
        <x:is>
          <x:t xml:space="preserve">Board / security</x:t>
        </x:is>
      </x:c>
      <x:c r="D7" s="42" t="inlineStr">
        <x:is>
          <x:t xml:space="preserve">2-of-3 multisig, qualified treasury custody, pause and rotation active.</x:t>
        </x:is>
      </x:c>
      <x:c r="E7" s="57" t="inlineStr">
        <x:is>
          <x:t xml:space="preserve">Open</x:t>
        </x:is>
      </x:c>
      <x:c r="F7" s="42" t="inlineStr">
        <x:is>
          <x:t xml:space="preserve">IC only</x:t>
        </x:is>
      </x:c>
      <x:c r="G7" s="42"/>
      <x:c r="H7" s="42"/>
    </x:row>
    <x:row r="8">
      <x:c r="A8" s="42" t="inlineStr">
        <x:is>
          <x:t xml:space="preserve">CP4</x:t>
        </x:is>
      </x:c>
      <x:c r="B8" s="42" t="inlineStr">
        <x:is>
          <x:t xml:space="preserve">Closing evidence refresh</x:t>
        </x:is>
      </x:c>
      <x:c r="C8" s="42" t="inlineStr">
        <x:is>
          <x:t xml:space="preserve">CFO</x:t>
        </x:is>
      </x:c>
      <x:c r="D8" s="42" t="inlineStr">
        <x:is>
          <x:t xml:space="preserve">Cash, liabilities, cap table, revenue bridge and concentration within 5% of reviewed record.</x:t>
        </x:is>
      </x:c>
      <x:c r="E8" s="57" t="inlineStr">
        <x:is>
          <x:t xml:space="preserve">Open</x:t>
        </x:is>
      </x:c>
      <x:c r="F8" s="42" t="inlineStr">
        <x:is>
          <x:t xml:space="preserve">IC only</x:t>
        </x:is>
      </x:c>
      <x:c r="G8" s="42"/>
      <x:c r="H8" s="42"/>
    </x:row>
    <x:row r="9">
      <x:c r="A9" s="42"/>
      <x:c r="B9" s="42"/>
      <x:c r="C9" s="42"/>
      <x:c r="D9" s="42"/>
      <x:c r="E9" s="42"/>
      <x:c r="F9" s="42"/>
      <x:c r="G9" s="42"/>
      <x:c r="H9" s="42"/>
    </x:row>
    <x:row r="10">
      <x:c r="A10" s="42"/>
      <x:c r="B10" s="42"/>
      <x:c r="C10" s="42"/>
      <x:c r="D10" s="42"/>
      <x:c r="E10" s="42"/>
      <x:c r="F10" s="42"/>
      <x:c r="G10" s="42"/>
      <x:c r="H10" s="42"/>
    </x:row>
    <x:row r="11">
      <x:c r="A11" s="192" t="inlineStr">
        <x:is>
          <x:t xml:space="preserve">Cadence</x:t>
        </x:is>
      </x:c>
      <x:c r="B11" s="192" t="inlineStr">
        <x:is>
          <x:t xml:space="preserve">Evidence</x:t>
        </x:is>
      </x:c>
      <x:c r="C11" s="192" t="inlineStr">
        <x:is>
          <x:t xml:space="preserve">Escalation trigger</x:t>
        </x:is>
      </x:c>
      <x:c r="D11" s="192" t="inlineStr">
        <x:is>
          <x:t xml:space="preserve">Owner</x:t>
        </x:is>
      </x:c>
      <x:c r="E11" s="42"/>
      <x:c r="F11" s="42"/>
      <x:c r="G11" s="42"/>
      <x:c r="H11" s="42"/>
    </x:row>
    <x:row r="12">
      <x:c r="A12" s="42" t="inlineStr">
        <x:is>
          <x:t xml:space="preserve">Monthly</x:t>
        </x:is>
      </x:c>
      <x:c r="B12" s="42" t="inlineStr">
        <x:is>
          <x:t xml:space="preserve">Cash, burn, runway and budget variance</x:t>
        </x:is>
      </x:c>
      <x:c r="C12" s="42" t="inlineStr">
        <x:is>
          <x:t xml:space="preserve">Runway &lt;12 months or variance &gt;10%.</x:t>
        </x:is>
      </x:c>
      <x:c r="D12" s="42" t="inlineStr">
        <x:is>
          <x:t xml:space="preserve">CFO</x:t>
        </x:is>
      </x:c>
      <x:c r="E12" s="42"/>
      <x:c r="F12" s="42"/>
      <x:c r="G12" s="42"/>
      <x:c r="H12" s="42"/>
    </x:row>
    <x:row r="13">
      <x:c r="A13" s="42" t="inlineStr">
        <x:is>
          <x:t xml:space="preserve">Quarterly</x:t>
        </x:is>
      </x:c>
      <x:c r="B13" s="42" t="inlineStr">
        <x:is>
          <x:t xml:space="preserve">Revenue, take rate, cohorts and concentration</x:t>
        </x:is>
      </x:c>
      <x:c r="C13" s="42" t="inlineStr">
        <x:is>
          <x:t xml:space="preserve">Customer &gt;25% revenue or processor &gt;70% volume.</x:t>
        </x:is>
      </x:c>
      <x:c r="D13" s="42" t="inlineStr">
        <x:is>
          <x:t xml:space="preserve">CEO / CFO</x:t>
        </x:is>
      </x:c>
      <x:c r="E13" s="42"/>
      <x:c r="F13" s="42"/>
      <x:c r="G13" s="42"/>
      <x:c r="H13" s="42"/>
    </x:row>
    <x:row r="14">
      <x:c r="A14" s="42" t="inlineStr">
        <x:is>
          <x:t xml:space="preserve">Quarterly</x:t>
        </x:is>
      </x:c>
      <x:c r="B14" s="42" t="inlineStr">
        <x:is>
          <x:t xml:space="preserve">Cap table, token ledger and treasury</x:t>
        </x:is>
      </x:c>
      <x:c r="C14" s="42" t="inlineStr">
        <x:is>
          <x:t xml:space="preserve">Unapproved issuance, allocation or custody exception.</x:t>
        </x:is>
      </x:c>
      <x:c r="D14" s="42" t="inlineStr">
        <x:is>
          <x:t xml:space="preserve">Board</x:t>
        </x:is>
      </x:c>
      <x:c r="E14" s="42"/>
      <x:c r="F14" s="42"/>
      <x:c r="G14" s="42"/>
      <x:c r="H14" s="42"/>
    </x:row>
    <x:row r="15">
      <x:c r="A15" s="42" t="inlineStr">
        <x:is>
          <x:t xml:space="preserve">Event-driven</x:t>
        </x:is>
      </x:c>
      <x:c r="B15" s="42" t="inlineStr">
        <x:is>
          <x:t xml:space="preserve">Security, regulatory, sanctions or data incident</x:t>
        </x:is>
      </x:c>
      <x:c r="C15" s="42" t="inlineStr">
        <x:is>
          <x:t xml:space="preserve">Immediate notice and board review.</x:t>
        </x:is>
      </x:c>
      <x:c r="D15" s="42" t="inlineStr">
        <x:is>
          <x:t xml:space="preserve">CEO / CTO</x:t>
        </x:is>
      </x:c>
      <x:c r="E15" s="42"/>
      <x:c r="F15" s="42"/>
      <x:c r="G15" s="42"/>
      <x:c r="H15" s="42"/>
    </x:row>
    <x:row r="16">
      <x:c r="A16" s="42"/>
      <x:c r="B16" s="42"/>
      <x:c r="C16" s="42"/>
      <x:c r="D16" s="42"/>
      <x:c r="E16" s="42"/>
      <x:c r="F16" s="42"/>
      <x:c r="G16" s="42"/>
      <x:c r="H16" s="42"/>
    </x:row>
    <x:row r="17">
      <x:c r="A17" s="192" t="str">
        <x:v>Operating milestone</x:v>
      </x:c>
      <x:c r="B17" s="192" t="str">
        <x:v>Requirement</x:v>
      </x:c>
      <x:c r="C17" s="192" t="str">
        <x:v>Owner</x:v>
      </x:c>
      <x:c r="D17" s="192" t="str">
        <x:v>Pass evidence</x:v>
      </x:c>
      <x:c r="E17" s="192" t="str">
        <x:v>Status</x:v>
      </x:c>
      <x:c r="F17" s="192" t="str">
        <x:v>Decision effect</x:v>
      </x:c>
      <x:c r="G17" s="42"/>
      <x:c r="H17" s="42"/>
    </x:row>
    <x:row r="18">
      <x:c r="A18" s="42" t="str">
        <x:v>OP1</x:v>
      </x:c>
      <x:c r="B18" s="42" t="str">
        <x:v>Processor-B live in each new corridor before its funded expansion</x:v>
      </x:c>
      <x:c r="C18" s="42" t="str">
        <x:v>COO</x:v>
      </x:c>
      <x:c r="D18" s="42" t="str">
        <x:v>Production settlement and reconciliation records for each new corridor</x:v>
      </x:c>
      <x:c r="E18" s="42" t="str">
        <x:v>Open</x:v>
      </x:c>
      <x:c r="F18" s="42" t="str">
        <x:v>Blocks corridor-expansion budget</x:v>
      </x:c>
      <x:c r="G18" s="42"/>
      <x:c r="H18" s="42"/>
    </x:row>
  </x:sheetData>
  <x:mergeCells>
    <x:mergeCell ref="A2:H2"/>
    <x:mergeCell ref="A1:H1"/>
  </x:mergeCells>
  <x:dataValidations count="1">
    <x:dataValidation type="list" allowBlank="0" showDropDown="0" showInputMessage="0" showErrorMessage="0" sqref="E5:E8">
      <x:formula1>"Open,Closed,Waived by IC"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Pr>
    <x:tabColor rgb="FF625C53"/>
  </x:sheetPr>
  <x:sheetViews>
    <x:sheetView showGridLines="0" workbookViewId="0">
      <x:pane ySplit="4" topLeftCell="A5" activePane="bottomLeft" state="frozen"/>
    </x:sheetView>
  </x:sheetViews>
  <x:sheetFormatPr baseColWidth="8" defaultRowHeight="15"/>
  <x:cols>
    <x:col min="1" max="1" width="11" hidden="0" customWidth="1"/>
    <x:col min="2" max="2" width="28" hidden="0" customWidth="1"/>
    <x:col min="3" max="3" width="28" hidden="0" customWidth="1"/>
    <x:col min="4" max="4" width="28" hidden="0" customWidth="1"/>
    <x:col min="5" max="5" width="42" hidden="0" customWidth="1"/>
    <x:col min="6" max="6" width="42" hidden="0" customWidth="1"/>
    <x:col min="7" max="7" width="42" hidden="0" customWidth="1"/>
    <x:col min="8" max="8" width="14" hidden="0" customWidth="1"/>
    <x:col min="9" max="9" width="25" hidden="0" customWidth="1"/>
    <x:col min="10" max="10" width="48" hidden="0" customWidth="1"/>
  </x:cols>
  <x:sheetData>
    <x:row r="1" ht="27" customHeight="1">
      <x:c r="A1" s="188" t="inlineStr">
        <x:is>
          <x:t xml:space="preserve">Project Aster · Evidence Register</x:t>
        </x:is>
      </x:c>
      <x:c r="B1" s="188"/>
      <x:c r="C1" s="188"/>
      <x:c r="D1" s="188"/>
      <x:c r="E1" s="188"/>
      <x:c r="F1" s="188"/>
      <x:c r="G1" s="188"/>
      <x:c r="H1" s="188"/>
      <x:c r="I1" s="42"/>
      <x:c r="J1" s="42"/>
    </x:row>
    <x:row r="2" ht="27" customHeight="1">
      <x:c r="A2" s="189" t="inlineStr">
        <x:is>
          <x:t xml:space="preserve">Synthetic evidence set used solely to demonstrate the exact client-delivery format.</x:t>
        </x:is>
      </x:c>
      <x:c r="B2" s="190"/>
      <x:c r="C2" s="190"/>
      <x:c r="D2" s="190"/>
      <x:c r="E2" s="190"/>
      <x:c r="F2" s="190"/>
      <x:c r="G2" s="190"/>
      <x:c r="H2" s="190"/>
      <x:c r="I2" s="42"/>
      <x:c r="J2" s="42"/>
    </x:row>
    <x:row r="3">
      <x:c r="A3" s="42"/>
      <x:c r="B3" s="42"/>
      <x:c r="C3" s="42"/>
      <x:c r="D3" s="42"/>
      <x:c r="E3" s="42"/>
      <x:c r="F3" s="42"/>
      <x:c r="G3" s="42"/>
      <x:c r="H3" s="42"/>
      <x:c r="I3" s="42"/>
      <x:c r="J3" s="42"/>
    </x:row>
    <x:row r="4">
      <x:c r="A4" s="192" t="str">
        <x:v>ID</x:v>
      </x:c>
      <x:c r="B4" s="192" t="str">
        <x:v>Source</x:v>
      </x:c>
      <x:c r="C4" s="192" t="str">
        <x:v>Scope</x:v>
      </x:c>
      <x:c r="D4" s="192" t="str">
        <x:v>Use limitation</x:v>
      </x:c>
      <x:c r="E4" s="192" t="str">
        <x:v>Specimen file(s)</x:v>
      </x:c>
      <x:c r="F4" s="192" t="str">
        <x:v>Evidence class</x:v>
      </x:c>
      <x:c r="G4" s="192" t="str">
        <x:v>Locator</x:v>
      </x:c>
      <x:c r="H4" s="192" t="str">
        <x:v>Review date</x:v>
      </x:c>
      <x:c r="I4" s="192" t="str">
        <x:v>Reviewer</x:v>
      </x:c>
      <x:c r="J4" s="192" t="str">
        <x:v>SHA-256</x:v>
      </x:c>
    </x:row>
    <x:row r="5" ht="34" customHeight="1">
      <x:c r="A5" s="42" t="str">
        <x:v>PS01</x:v>
      </x:c>
      <x:c r="B5" s="42" t="str">
        <x:v>Corporate registry extract</x:v>
      </x:c>
      <x:c r="C5" s="42" t="str">
        <x:v>Entity status, directors and filing currency.</x:v>
      </x:c>
      <x:c r="D5" s="42" t="str">
        <x:v>Public, time-bound.</x:v>
      </x:c>
      <x:c r="E5" s="42" t="str">
        <x:v>PS01_corporate-registry-extract.html</x:v>
      </x:c>
      <x:c r="F5" s="42" t="str">
        <x:v>Synthetic public record</x:v>
      </x:c>
      <x:c r="G5" s="42" t="str">
        <x:v>PS01_corporate-registry-extract.html: Named sections and tables</x:v>
      </x:c>
      <x:c r="H5" s="42" t="str">
        <x:v>2026-09-14</x:v>
      </x:c>
      <x:c r="I5" s="42" t="str">
        <x:v>Luis Fontana · Mjolnir Capital</x:v>
      </x:c>
      <x:c r="J5" s="42" t="str">
        <x:v>PS01_corporate-registry-extract.html: 0cd2c9438b42f1251ac9c3523c68ce0f132a02c3136a7edb8a38d84427a0caa2</x:v>
      </x:c>
    </x:row>
    <x:row r="6" ht="34" customHeight="1">
      <x:c r="A6" s="42" t="str">
        <x:v>PS02</x:v>
      </x:c>
      <x:c r="B6" s="42" t="str">
        <x:v>Product documentation / status</x:v>
      </x:c>
      <x:c r="C6" s="42" t="str">
        <x:v>Architecture, corridors and incidents.</x:v>
      </x:c>
      <x:c r="D6" s="42" t="str">
        <x:v>Company-controlled.</x:v>
      </x:c>
      <x:c r="E6" s="42" t="str">
        <x:v>PS02_product-status-record.html</x:v>
      </x:c>
      <x:c r="F6" s="42" t="str">
        <x:v>Synthetic public record</x:v>
      </x:c>
      <x:c r="G6" s="42" t="str">
        <x:v>PS02_product-status-record.html: Named sections and tables</x:v>
      </x:c>
      <x:c r="H6" s="42" t="str">
        <x:v>2026-09-14</x:v>
      </x:c>
      <x:c r="I6" s="42" t="str">
        <x:v>Luis Fontana · Mjolnir Capital</x:v>
      </x:c>
      <x:c r="J6" s="42" t="str">
        <x:v>PS02_product-status-record.html: d3e7109f8112336d4fca516e8d3133ee570ede2556eff904055476672605af83</x:v>
      </x:c>
    </x:row>
    <x:row r="7" ht="34" customHeight="1">
      <x:c r="A7" s="42" t="str">
        <x:v>PS03</x:v>
      </x:c>
      <x:c r="B7" s="42" t="str">
        <x:v>Published integration repositories</x:v>
      </x:c>
      <x:c r="C7" s="42" t="str">
        <x:v>SDK releases and license.</x:v>
      </x:c>
      <x:c r="D7" s="42" t="str">
        <x:v>Public code only.</x:v>
      </x:c>
      <x:c r="E7" s="42" t="str">
        <x:v>PS03_repository-release-history.csv</x:v>
      </x:c>
      <x:c r="F7" s="42" t="str">
        <x:v>Synthetic public record</x:v>
      </x:c>
      <x:c r="G7" s="42" t="str">
        <x:v>PS03_repository-release-history.csv: Header + complete record population</x:v>
      </x:c>
      <x:c r="H7" s="42" t="str">
        <x:v>2026-09-14</x:v>
      </x:c>
      <x:c r="I7" s="42" t="str">
        <x:v>Luis Fontana · Mjolnir Capital</x:v>
      </x:c>
      <x:c r="J7" s="42" t="str">
        <x:v>PS03_repository-release-history.csv: 3c0cb71c0d9bb47cda6efbe1109d9a5b31301783c3c0d0a906312ad91101ac60</x:v>
      </x:c>
    </x:row>
    <x:row r="8" ht="34" customHeight="1">
      <x:c r="A8" s="42" t="str">
        <x:v>PS04</x:v>
      </x:c>
      <x:c r="B8" s="42" t="str">
        <x:v>Partner announcements</x:v>
      </x:c>
      <x:c r="C8" s="42" t="str">
        <x:v>Five relationships corroborated.</x:v>
      </x:c>
      <x:c r="D8" s="42" t="str">
        <x:v>Two expressly pilots.</x:v>
      </x:c>
      <x:c r="E8" s="42" t="str">
        <x:v>PS04_partner-source-register.csv</x:v>
      </x:c>
      <x:c r="F8" s="42" t="str">
        <x:v>Synthetic public record</x:v>
      </x:c>
      <x:c r="G8" s="42" t="str">
        <x:v>PS04_partner-source-register.csv: Header + complete record population</x:v>
      </x:c>
      <x:c r="H8" s="42" t="str">
        <x:v>2026-09-14</x:v>
      </x:c>
      <x:c r="I8" s="42" t="str">
        <x:v>Luis Fontana · Mjolnir Capital</x:v>
      </x:c>
      <x:c r="J8" s="42" t="str">
        <x:v>PS04_partner-source-register.csv: f1504937460c0e7f35a6686bea7dbb4ae4d16d187ce141d0fba968a80037a89b</x:v>
      </x:c>
    </x:row>
    <x:row r="9" ht="34" customHeight="1">
      <x:c r="A9" s="42" t="str">
        <x:v>PS05</x:v>
      </x:c>
      <x:c r="B9" s="42" t="str">
        <x:v>Sanctions / adverse media</x:v>
      </x:c>
      <x:c r="C9" s="42" t="str">
        <x:v>Company, directors and affiliates.</x:v>
      </x:c>
      <x:c r="D9" s="42" t="str">
        <x:v>Scoped search; not exhaustive.</x:v>
      </x:c>
      <x:c r="E9" s="42" t="str">
        <x:v>PS05_adverse-media-sanctions-search-log.csv</x:v>
      </x:c>
      <x:c r="F9" s="42" t="str">
        <x:v>Synthetic public record</x:v>
      </x:c>
      <x:c r="G9" s="42" t="str">
        <x:v>PS05_adverse-media-sanctions-search-log.csv: Header + complete record population</x:v>
      </x:c>
      <x:c r="H9" s="42" t="str">
        <x:v>2026-09-14</x:v>
      </x:c>
      <x:c r="I9" s="42" t="str">
        <x:v>Luis Fontana · Mjolnir Capital</x:v>
      </x:c>
      <x:c r="J9" s="42" t="str">
        <x:v>PS05_adverse-media-sanctions-search-log.csv: 0a9c287120227df399e5abaf1831f5c1fa0620f9920fe0cf6a7ecd7e80e573dd</x:v>
      </x:c>
    </x:row>
    <x:row r="10" ht="34" customHeight="1">
      <x:c r="A10" s="42" t="str">
        <x:v>PS06</x:v>
      </x:c>
      <x:c r="B10" s="42" t="str">
        <x:v>Public chain records</x:v>
      </x:c>
      <x:c r="C10" s="42" t="str">
        <x:v>Testnet and admin addresses.</x:v>
      </x:c>
      <x:c r="D10" s="42" t="str">
        <x:v>No live AQY observed.</x:v>
      </x:c>
      <x:c r="E10" s="42" t="str">
        <x:v>PS06_testnet-observation.csv</x:v>
      </x:c>
      <x:c r="F10" s="42" t="str">
        <x:v>Synthetic public record</x:v>
      </x:c>
      <x:c r="G10" s="42" t="str">
        <x:v>PS06_testnet-observation.csv: Header + complete record population</x:v>
      </x:c>
      <x:c r="H10" s="42" t="str">
        <x:v>2026-09-14</x:v>
      </x:c>
      <x:c r="I10" s="42" t="str">
        <x:v>Luis Fontana · Mjolnir Capital</x:v>
      </x:c>
      <x:c r="J10" s="42" t="str">
        <x:v>PS06_testnet-observation.csv: 9f21c86e1b5697825ba9cc93edd223ac2bd5ac9fe72e0722daaae047c34dc046</x:v>
      </x:c>
    </x:row>
    <x:row r="11" ht="34" customHeight="1">
      <x:c r="A11" s="42" t="str">
        <x:v>DR01</x:v>
      </x:c>
      <x:c r="B11" s="42" t="str">
        <x:v>Contracts and billing ledger</x:v>
      </x:c>
      <x:c r="C11" s="42" t="str">
        <x:v>Customers, invoices and concentration.</x:v>
      </x:c>
      <x:c r="D11" s="42" t="str">
        <x:v>Synthetic primary record.</x:v>
      </x:c>
      <x:c r="E11" s="42" t="str">
        <x:v>DR01_contract-sample-schedule.html
DR01_customer-register.csv
DR01_invoice-population.csv</x:v>
      </x:c>
      <x:c r="F11" s="42" t="str">
        <x:v>Synthetic primary record</x:v>
      </x:c>
      <x:c r="G11" s="42" t="str">
        <x:v>DR01_contract-sample-schedule.html: Named sections and tables
DR01_customer-register.csv: Header + complete record population
DR01_invoice-population.csv: Header + complete record population</x:v>
      </x:c>
      <x:c r="H11" s="42" t="str">
        <x:v>2026-09-14</x:v>
      </x:c>
      <x:c r="I11" s="42" t="str">
        <x:v>Luis Fontana · Mjolnir Capital</x:v>
      </x:c>
      <x:c r="J11" s="42" t="str">
        <x:v>DR01_contract-sample-schedule.html: 68ad5e809a4c5df5bef7f85ec2eff2ba3a1281244350ccd5be102cae664aba16
DR01_customer-register.csv: 4e9f5be50c12b26ca3eb7891c5a1eb428a5d235e7a476b9c240f803d2bceabed
DR01_invoice-population.csv: 40fc459315aabf61236e94d6dc62b885530f853d1137377e3a0461d870d6466b</x:v>
      </x:c>
    </x:row>
    <x:row r="12" ht="34" customHeight="1">
      <x:c r="A12" s="42" t="str">
        <x:v>DR02</x:v>
      </x:c>
      <x:c r="B12" s="42" t="str">
        <x:v>Processor and settlement records</x:v>
      </x:c>
      <x:c r="C12" s="42" t="str">
        <x:v>Q2 volume, revenue and processor concentration.</x:v>
      </x:c>
      <x:c r="D12" s="42" t="str">
        <x:v>Synthetic primary record.</x:v>
      </x:c>
      <x:c r="E12" s="42" t="str">
        <x:v>DR02_processor-concentration.csv
DR02_processor-settlement-export.csv</x:v>
      </x:c>
      <x:c r="F12" s="42" t="str">
        <x:v>Synthetic primary record</x:v>
      </x:c>
      <x:c r="G12" s="42" t="str">
        <x:v>DR02_processor-concentration.csv: Header + complete record population
DR02_processor-settlement-export.csv: Header + complete record population</x:v>
      </x:c>
      <x:c r="H12" s="42" t="str">
        <x:v>2026-09-14</x:v>
      </x:c>
      <x:c r="I12" s="42" t="str">
        <x:v>Luis Fontana · Mjolnir Capital</x:v>
      </x:c>
      <x:c r="J12" s="42" t="str">
        <x:v>DR02_processor-concentration.csv: 9e90df30675d20d7599bb6cffe2d35b4f722f03bdd052cc742ac195fa5ade895
DR02_processor-settlement-export.csv: 944c9f86a0a9d15e637599ed4623065088267e14fd4cec8670fb78f5dcd63057</x:v>
      </x:c>
    </x:row>
    <x:row r="13" ht="34" customHeight="1">
      <x:c r="A13" s="42" t="str">
        <x:v>DR03</x:v>
      </x:c>
      <x:c r="B13" s="42" t="str">
        <x:v>Bank, GL and accounts</x:v>
      </x:c>
      <x:c r="C13" s="42" t="str">
        <x:v>Cash, liabilities, revenue, margin and burn.</x:v>
      </x:c>
      <x:c r="D13" s="42" t="str">
        <x:v>Synthetic primary record.</x:v>
      </x:c>
      <x:c r="E13" s="42" t="str">
        <x:v>DR03_bank-reconciliation.csv
DR03_management-accounts.xlsx</x:v>
      </x:c>
      <x:c r="F13" s="42" t="str">
        <x:v>Synthetic primary record</x:v>
      </x:c>
      <x:c r="G13" s="42" t="str">
        <x:v>DR03_bank-reconciliation.csv: Header + complete record population
DR03_management-accounts.xlsx: Named worksheet tables</x:v>
      </x:c>
      <x:c r="H13" s="42" t="str">
        <x:v>2026-09-14</x:v>
      </x:c>
      <x:c r="I13" s="42" t="str">
        <x:v>Luis Fontana · Mjolnir Capital</x:v>
      </x:c>
      <x:c r="J13" s="42" t="str">
        <x:v>DR03_bank-reconciliation.csv: f73d52f439b4925b391300298e3835d53151306b3d31b36e33e2041cb5a63123
DR03_management-accounts.xlsx: 31143eda835e2133b2c30f6349a41bca8041d307fcf50741f8963ccf8b9e8d0b</x:v>
      </x:c>
    </x:row>
    <x:row r="14" ht="34" customHeight="1">
      <x:c r="A14" s="42" t="str">
        <x:v>DR04</x:v>
      </x:c>
      <x:c r="B14" s="42" t="str">
        <x:v>Cohorts and references</x:v>
      </x:c>
      <x:c r="C14" s="42" t="str">
        <x:v>Retention, NRR and six reference calls.</x:v>
      </x:c>
      <x:c r="D14" s="42" t="str">
        <x:v>Synthetic primary record.</x:v>
      </x:c>
      <x:c r="E14" s="42" t="str">
        <x:v>DR04_cohort-export.csv
DR04_cohort-revenue-schedule.csv
DR04_reference-call-summaries.html</x:v>
      </x:c>
      <x:c r="F14" s="42" t="str">
        <x:v>Synthetic primary record</x:v>
      </x:c>
      <x:c r="G14" s="42" t="str">
        <x:v>DR04_cohort-export.csv: Header + complete record population
DR04_cohort-revenue-schedule.csv: Header + complete record population
DR04_reference-call-summaries.html: Named sections and tables</x:v>
      </x:c>
      <x:c r="H14" s="42" t="str">
        <x:v>2026-09-14</x:v>
      </x:c>
      <x:c r="I14" s="42" t="str">
        <x:v>Luis Fontana · Mjolnir Capital</x:v>
      </x:c>
      <x:c r="J14" s="42" t="str">
        <x:v>DR04_cohort-export.csv: 06bc00dd893713b0c991830d4e21d03fa1ab108a0abae0e3864ada3f22ebb3ad
DR04_cohort-revenue-schedule.csv: 91c94a2737a33ed58c99d986811a1723ae4469a2cb33987acbe92432449ba37b
DR04_reference-call-summaries.html: d32f646171021393b5049976cca4f48982cf4e3acbc9da5433da38a0a320cf4a</x:v>
      </x:c>
    </x:row>
    <x:row r="15" ht="34" customHeight="1">
      <x:c r="A15" s="42" t="str">
        <x:v>DR05</x:v>
      </x:c>
      <x:c r="B15" s="42" t="str">
        <x:v>Corporate and IP record</x:v>
      </x:c>
      <x:c r="C15" s="42" t="str">
        <x:v>Cap table, authority and assignments.</x:v>
      </x:c>
      <x:c r="D15" s="42" t="str">
        <x:v>Synthetic primary record.</x:v>
      </x:c>
      <x:c r="E15" s="42" t="str">
        <x:v>DR05_cap-table-and-authority.xlsx
DR05_ip-assignment-register.csv</x:v>
      </x:c>
      <x:c r="F15" s="42" t="str">
        <x:v>Synthetic primary record</x:v>
      </x:c>
      <x:c r="G15" s="42" t="str">
        <x:v>DR05_cap-table-and-authority.xlsx: Named worksheet tables
DR05_ip-assignment-register.csv: Header + complete record population</x:v>
      </x:c>
      <x:c r="H15" s="42" t="str">
        <x:v>2026-09-14</x:v>
      </x:c>
      <x:c r="I15" s="42" t="str">
        <x:v>Luis Fontana · Mjolnir Capital</x:v>
      </x:c>
      <x:c r="J15" s="42" t="str">
        <x:v>DR05_cap-table-and-authority.xlsx: 54deb2b26e9335b20f71ce8ea53450ed67661db7a75474c7d9247664853d00eb
DR05_ip-assignment-register.csv: 3c0a58a4638b70596c0c9a491b2df2f3b0392be604da6f479fbf64ae257b0e3e</x:v>
      </x:c>
    </x:row>
    <x:row r="16" ht="34" customHeight="1">
      <x:c r="A16" s="42" t="str">
        <x:v>DR06</x:v>
      </x:c>
      <x:c r="B16" s="42" t="str">
        <x:v>SAFT+T and token schedules</x:v>
      </x:c>
      <x:c r="C16" s="42" t="str">
        <x:v>Economics, supply, rights and vesting.</x:v>
      </x:c>
      <x:c r="D16" s="42" t="str">
        <x:v>Near-final; execution is CP1.</x:v>
      </x:c>
      <x:c r="E16" s="42" t="str">
        <x:v>DR06_SAFT-T-term-schedule.html
DR06_token-allocation-and-vesting.xlsx</x:v>
      </x:c>
      <x:c r="F16" s="42" t="str">
        <x:v>Synthetic primary record</x:v>
      </x:c>
      <x:c r="G16" s="42" t="str">
        <x:v>DR06_SAFT-T-term-schedule.html: Named sections and tables
DR06_token-allocation-and-vesting.xlsx: Named worksheet tables</x:v>
      </x:c>
      <x:c r="H16" s="42" t="str">
        <x:v>2026-09-14</x:v>
      </x:c>
      <x:c r="I16" s="42" t="str">
        <x:v>Luis Fontana · Mjolnir Capital</x:v>
      </x:c>
      <x:c r="J16" s="42" t="str">
        <x:v>DR06_SAFT-T-term-schedule.html: 6a95e6a1e994ebee3bf77c2862605a5cd99b84cb655c28a74a83c5b11e64d713
DR06_token-allocation-and-vesting.xlsx: 3fb8d1df75a9ea4e1f782b75e94b2915efe00998a9d191fcef3175db1b0a1610</x:v>
      </x:c>
    </x:row>
    <x:row r="17" ht="34" customHeight="1">
      <x:c r="A17" s="42" t="str">
        <x:v>DR07</x:v>
      </x:c>
      <x:c r="B17" s="42" t="str">
        <x:v>Security and custody review</x:v>
      </x:c>
      <x:c r="C17" s="42" t="str">
        <x:v>Audit, remediation, permissions and controls.</x:v>
      </x:c>
      <x:c r="D17" s="42" t="str">
        <x:v>Retest is CP2.</x:v>
      </x:c>
      <x:c r="E17" s="42" t="str">
        <x:v>DR07_custody-control-matrix.csv
DR07_security-audit-and-remediation.html</x:v>
      </x:c>
      <x:c r="F17" s="42" t="str">
        <x:v>Synthetic primary record</x:v>
      </x:c>
      <x:c r="G17" s="42" t="str">
        <x:v>DR07_custody-control-matrix.csv: Header + complete record population
DR07_security-audit-and-remediation.html: Named sections and tables</x:v>
      </x:c>
      <x:c r="H17" s="42" t="str">
        <x:v>2026-09-14</x:v>
      </x:c>
      <x:c r="I17" s="42" t="str">
        <x:v>Luis Fontana · Mjolnir Capital</x:v>
      </x:c>
      <x:c r="J17" s="42" t="str">
        <x:v>DR07_custody-control-matrix.csv: aff1f3cad3705217edf3d506d4f195f1ba0590865c7349bce1072a63ace34cfb
DR07_security-audit-and-remediation.html: d0c5c7612ebebf69b32e5a0470c2ae13d3a92f6d75ac71e98ba32925397064bf</x:v>
      </x:c>
    </x:row>
    <x:row r="18" ht="34" customHeight="1">
      <x:c r="A18" s="42" t="str">
        <x:v>DR08</x:v>
      </x:c>
      <x:c r="B18" s="42" t="str">
        <x:v>Operating, return and conditions records</x:v>
      </x:c>
      <x:c r="C18" s="42" t="str">
        <x:v>Funding, dilution, outcomes and operating milestones.</x:v>
      </x:c>
      <x:c r="D18" s="42" t="str">
        <x:v>Scenario analysis; conditions remain open.</x:v>
      </x:c>
      <x:c r="E18" s="42" t="str">
        <x:v>DR08_closing-conditions-tracker.xlsx
DR08_operating-and-return-model.xlsx
DR08_operating-milestones.csv</x:v>
      </x:c>
      <x:c r="F18" s="42" t="str">
        <x:v>Synthetic primary record</x:v>
      </x:c>
      <x:c r="G18" s="42" t="str">
        <x:v>DR08_closing-conditions-tracker.xlsx: Named worksheet tables
DR08_operating-and-return-model.xlsx: Named worksheet tables
DR08_operating-milestones.csv: Header + complete record population</x:v>
      </x:c>
      <x:c r="H18" s="42" t="str">
        <x:v>2026-09-14</x:v>
      </x:c>
      <x:c r="I18" s="42" t="str">
        <x:v>Luis Fontana · Mjolnir Capital</x:v>
      </x:c>
      <x:c r="J18" s="42" t="str">
        <x:v>DR08_closing-conditions-tracker.xlsx: 8e34216c1c944dfc7052ab9999de0a5461c5e6ab54f0ab6ba47f3f24fc592c0a
DR08_operating-and-return-model.xlsx: cabbe178db16bab5d67217ff94413576878824b654b91c325356d16cbdba58a7
DR08_operating-milestones.csv: d30ad99e46eaeccc149f300c4175b4ec698f7bc6ee05fcd999c42aa74957345e</x:v>
      </x:c>
    </x:row>
    <x:row r="19">
      <x:c r="A19" s="42" t="str">
        <x:v>DR09</x:v>
      </x:c>
      <x:c r="B19" s="42" t="str">
        <x:v>Integrity-screening population</x:v>
      </x:c>
      <x:c r="C19" s="42" t="str">
        <x:v>Vendors, wallets, management and counterparties.</x:v>
      </x:c>
      <x:c r="D19" s="42" t="str">
        <x:v>Scoped synthetic test; not exhaustive.</x:v>
      </x:c>
      <x:c r="E19" s="42" t="str">
        <x:v>DR09_integrity-screening-population.csv</x:v>
      </x:c>
      <x:c r="F19" s="42" t="str">
        <x:v>Synthetic primary record</x:v>
      </x:c>
      <x:c r="G19" s="42" t="str">
        <x:v>DR09_integrity-screening-population.csv: Header + complete record population</x:v>
      </x:c>
      <x:c r="H19" s="42" t="str">
        <x:v>2026-09-14</x:v>
      </x:c>
      <x:c r="I19" s="42" t="str">
        <x:v>Luis Fontana · Mjolnir Capital</x:v>
      </x:c>
      <x:c r="J19" s="42" t="str">
        <x:v>DR09_integrity-screening-population.csv: 67ab06796bd0ce16cd1ee77019fb8204008adb239c6cba0ab446d3e61a6cf51c</x:v>
      </x:c>
    </x:row>
    <x:row r="20">
      <x:c r="A20" s="42" t="str">
        <x:v>DR10</x:v>
      </x:c>
      <x:c r="B20" s="42" t="str">
        <x:v>Underwriting bridge</x:v>
      </x:c>
      <x:c r="C20" s="42" t="str">
        <x:v>Synthetic market, competition, distribution, team and exit driver case.</x:v>
      </x:c>
      <x:c r="D20" s="42" t="str">
        <x:v>Synthetic scenario evidence; refresh quarterly and before follow-on.</x:v>
      </x:c>
      <x:c r="E20" s="42" t="str">
        <x:v>DR10_channel-funnel.csv
DR10_competitor-benchmark.csv
DR10_team-reference.csv
DR10_underwriting-bridge.csv
DR10_underwriting-workstreams.csv</x:v>
      </x:c>
      <x:c r="F20" s="42" t="str">
        <x:v>Synthetic underwriting record</x:v>
      </x:c>
      <x:c r="G20" s="42" t="str">
        <x:v>DR10_channel-funnel.csv: Header + complete record population
DR10_competitor-benchmark.csv: Header + complete record population
DR10_team-reference.csv: Header + complete record population
DR10_underwriting-bridge.csv: Header + complete record population
DR10_underwriting-workstreams.csv: Header + complete record population</x:v>
      </x:c>
      <x:c r="H20" s="42" t="str">
        <x:v>2026-09-14</x:v>
      </x:c>
      <x:c r="I20" s="42" t="str">
        <x:v>Luis Fontana · Mjolnir Capital</x:v>
      </x:c>
      <x:c r="J20" s="42" t="str">
        <x:v>DR10_channel-funnel.csv: 8d7c240dea436353bc4bbd8c11ac84f04ea5417d6241ea57cd0e03ac5abb9e06
DR10_competitor-benchmark.csv: ba7e74a78060b0f14899335fbb3f2ff15fcca7b2a7f6a697ec0cf2e043acf8de
DR10_team-reference.csv: d703daa4b359d5caf4e8432fa4762ae0af28c22b5336241497135a341c21bd47
DR10_underwriting-bridge.csv: 930afe26e52e4574d9fd9cbdd1d8913811c70a7ccfa5b3740fd66fbbc983a4b8
DR10_underwriting-workstreams.csv: c2926ecb69269744d65d3b685d523265db3610fbdf1caddd8df4845e8a1d0911</x:v>
      </x:c>
    </x:row>
  </x:sheetData>
  <x:mergeCells>
    <x:mergeCell ref="A2:H2"/>
    <x:mergeCell ref="A1:H1"/>
  </x:mergeCells>
  <x:pageMargins left="0.7" right="0.7" top="0.75" bottom="0.75" header="0.3" footer="0.3"/>
  <x:tableParts count="1">
    <x:tablePart xmlns:r="http://schemas.openxmlformats.org/officeDocument/2006/relationships" r:id="Rabd6900d364e43fa"/>
  </x:tableParts>
</x:worksheet>
</file>

<file path=xl/worksheets/sheet7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2" hidden="0" customWidth="1"/>
    <x:col min="2" max="2" width="31" hidden="0" customWidth="1"/>
    <x:col min="3" max="3" width="18" hidden="0" customWidth="1"/>
    <x:col min="4" max="4" width="18" hidden="0" customWidth="1"/>
    <x:col min="5" max="5" width="12" hidden="0" customWidth="1"/>
    <x:col min="6" max="6" width="42" hidden="0" customWidth="1"/>
  </x:cols>
  <x:sheetData>
    <x:row r="1" ht="19.200000762939453" hidden="0" customHeight="1">
      <x:c r="A1" s="188" t="str">
        <x:v>Project Aster · Delivery Reconciliation</x:v>
      </x:c>
      <x:c r="B1" s="187"/>
      <x:c r="C1" s="187"/>
      <x:c r="D1" s="187"/>
      <x:c r="E1" s="187"/>
      <x:c r="F1" s="187"/>
    </x:row>
    <x:row r="2" ht="15" hidden="0" customHeight="1">
      <x:c r="A2" s="190" t="str">
        <x:v>Case ASTER-20260914 · Package v1.2 · Evidence cutoff 2026-09-14 · Luis Fontana · Mjolnir Capital</x:v>
      </x:c>
      <x:c r="B2" s="187"/>
      <x:c r="C2" s="187"/>
      <x:c r="D2" s="187"/>
      <x:c r="E2" s="187"/>
      <x:c r="F2" s="187"/>
    </x:row>
    <x:row r="3" ht="15" hidden="0" customHeight="1">
      <x:c r="A3" s="42"/>
      <x:c r="B3" s="42"/>
      <x:c r="C3" s="42"/>
      <x:c r="D3" s="42"/>
      <x:c r="E3" s="42"/>
      <x:c r="F3" s="42"/>
    </x:row>
    <x:row r="4" ht="15" hidden="0" customHeight="1">
      <x:c r="A4" s="192" t="str">
        <x:v>Check ID</x:v>
      </x:c>
      <x:c r="B4" s="192" t="str">
        <x:v>Test</x:v>
      </x:c>
      <x:c r="C4" s="192" t="str">
        <x:v>Workbook result</x:v>
      </x:c>
      <x:c r="D4" s="192" t="str">
        <x:v>Expected / control</x:v>
      </x:c>
      <x:c r="E4" s="192" t="str">
        <x:v>Status</x:v>
      </x:c>
      <x:c r="F4" s="192" t="str">
        <x:v>Evidence / locator</x:v>
      </x:c>
    </x:row>
    <x:row r="5" ht="15" hidden="0" customHeight="1">
      <x:c r="A5" s="75" t="str">
        <x:v>A01</x:v>
      </x:c>
      <x:c r="B5" s="67" t="str">
        <x:v>Initial company ownership</x:v>
      </x:c>
      <x:c r="C5" s="109" t="n">
        <x:f>'IC Summary'!B10</x:f>
        <x:v>0.0625</x:v>
      </x:c>
      <x:c r="D5" s="109" t="n">
        <x:v>0.0625</x:v>
      </x:c>
      <x:c r="E5" s="78" t="str">
        <x:f>IF(ABS(C5-D5)&lt;0.0000001,"PASS","FAIL")</x:f>
        <x:v>PASS</x:v>
      </x:c>
      <x:c r="F5" s="67" t="str">
        <x:v>IC Summary!B10 · DR05 / DR06</x:v>
      </x:c>
    </x:row>
    <x:row r="6" ht="15" hidden="0" customHeight="1">
      <x:c r="A6" s="76" t="str">
        <x:v>A02</x:v>
      </x:c>
      <x:c r="B6" s="70" t="str">
        <x:v>Investor token share</x:v>
      </x:c>
      <x:c r="C6" s="110" t="n">
        <x:f>'IC Summary'!B13</x:f>
        <x:v>0.04375</x:v>
      </x:c>
      <x:c r="D6" s="110" t="n">
        <x:v>0.04375</x:v>
      </x:c>
      <x:c r="E6" s="79" t="str">
        <x:f>IF(ABS(C6-D6)&lt;0.0000001,"PASS","FAIL")</x:f>
        <x:v>PASS</x:v>
      </x:c>
      <x:c r="F6" s="70" t="str">
        <x:v>IC Summary!B13 · DR06</x:v>
      </x:c>
    </x:row>
    <x:row r="7" ht="15" hidden="0" customHeight="1">
      <x:c r="A7" s="76" t="str">
        <x:v>A03</x:v>
      </x:c>
      <x:c r="B7" s="70" t="str">
        <x:v>Q2 net revenue</x:v>
      </x:c>
      <x:c r="C7" s="111" t="n">
        <x:f>'Financial model'!E5</x:f>
        <x:v>213840</x:v>
      </x:c>
      <x:c r="D7" s="111" t="n">
        <x:v>213840</x:v>
      </x:c>
      <x:c r="E7" s="79" t="str">
        <x:f>IF(ABS(C7-D7)&lt;0.0000001,"PASS","FAIL")</x:f>
        <x:v>PASS</x:v>
      </x:c>
      <x:c r="F7" s="70" t="str">
        <x:v>Financial model!E5 · DR01 / DR02</x:v>
      </x:c>
    </x:row>
    <x:row r="8" ht="15" hidden="0" customHeight="1">
      <x:c r="A8" s="76" t="str">
        <x:v>A04</x:v>
      </x:c>
      <x:c r="B8" s="70" t="str">
        <x:v>Annualized Q2 revenue</x:v>
      </x:c>
      <x:c r="C8" s="111" t="n">
        <x:f>'Financial model'!E6</x:f>
        <x:v>855360</x:v>
      </x:c>
      <x:c r="D8" s="111" t="n">
        <x:v>855360</x:v>
      </x:c>
      <x:c r="E8" s="79" t="str">
        <x:f>IF(ABS(C8-D8)&lt;0.0000001,"PASS","FAIL")</x:f>
        <x:v>PASS</x:v>
      </x:c>
      <x:c r="F8" s="70" t="str">
        <x:v>Financial model!E6</x:v>
      </x:c>
    </x:row>
    <x:row r="9" ht="15" hidden="0" customHeight="1">
      <x:c r="A9" s="76" t="str">
        <x:v>A05</x:v>
      </x:c>
      <x:c r="B9" s="70" t="str">
        <x:v>LTM gross profit</x:v>
      </x:c>
      <x:c r="C9" s="111" t="n">
        <x:f>'Financial model'!E7</x:f>
        <x:v>410040</x:v>
      </x:c>
      <x:c r="D9" s="111" t="n">
        <x:v>410040</x:v>
      </x:c>
      <x:c r="E9" s="79" t="str">
        <x:f>IF(ABS(C9-D9)&lt;0.0000001,"PASS","FAIL")</x:f>
        <x:v>PASS</x:v>
      </x:c>
      <x:c r="F9" s="70" t="str">
        <x:v>Financial model!E7 · DR03</x:v>
      </x:c>
    </x:row>
    <x:row r="10" ht="15" hidden="0" customHeight="1">
      <x:c r="A10" s="76" t="str">
        <x:v>A06</x:v>
      </x:c>
      <x:c r="B10" s="70" t="str">
        <x:v>Available funds</x:v>
      </x:c>
      <x:c r="C10" s="111" t="n">
        <x:f>'Financial model'!C30</x:f>
        <x:v>2760000</x:v>
      </x:c>
      <x:c r="D10" s="111" t="n">
        <x:v>2760000</x:v>
      </x:c>
      <x:c r="E10" s="79" t="str">
        <x:f>IF(ABS(C10-D10)&lt;0.0000001,"PASS","FAIL")</x:f>
        <x:v>PASS</x:v>
      </x:c>
      <x:c r="F10" s="70" t="str">
        <x:v>Financial model!C30 · DR03 / DR08</x:v>
      </x:c>
    </x:row>
    <x:row r="11" ht="15" hidden="0" customHeight="1">
      <x:c r="A11" s="76" t="str">
        <x:v>A07</x:v>
      </x:c>
      <x:c r="B11" s="70" t="str">
        <x:v>Planned coverage months</x:v>
      </x:c>
      <x:c r="C11" s="112" t="n">
        <x:f>'Financial model'!C32</x:f>
        <x:v>20</x:v>
      </x:c>
      <x:c r="D11" s="112" t="n">
        <x:v>20</x:v>
      </x:c>
      <x:c r="E11" s="79" t="str">
        <x:f>IF(ABS(C11-D11)&lt;0.0000001,"PASS","FAIL")</x:f>
        <x:v>PASS</x:v>
      </x:c>
      <x:c r="F11" s="70" t="str">
        <x:v>Financial model!C32 · DR08</x:v>
      </x:c>
    </x:row>
    <x:row r="12" ht="15" hidden="0" customHeight="1">
      <x:c r="A12" s="76" t="str">
        <x:v>A08</x:v>
      </x:c>
      <x:c r="B12" s="70" t="str">
        <x:v>Entry / LTM revenue</x:v>
      </x:c>
      <x:c r="C12" s="113" t="n">
        <x:f>'Financial model'!E20</x:f>
        <x:v>19.607843137254903</x:v>
      </x:c>
      <x:c r="D12" s="113" t="n">
        <x:v>19.607843137254903</x:v>
      </x:c>
      <x:c r="E12" s="79" t="str">
        <x:f>IF(ABS(C12-D12)&lt;0.0000001,"PASS","FAIL")</x:f>
        <x:v>PASS</x:v>
      </x:c>
      <x:c r="F12" s="70" t="str">
        <x:v>Financial model!E20</x:v>
      </x:c>
    </x:row>
    <x:row r="13" ht="15" hidden="0" customHeight="1">
      <x:c r="A13" s="76" t="str">
        <x:v>A09</x:v>
      </x:c>
      <x:c r="B13" s="70" t="str">
        <x:v>Entry / annualized Q2 revenue</x:v>
      </x:c>
      <x:c r="C13" s="113" t="n">
        <x:f>'Financial model'!E21</x:f>
        <x:v>14.029180695847362</x:v>
      </x:c>
      <x:c r="D13" s="113" t="n">
        <x:v>14.029180695847362</x:v>
      </x:c>
      <x:c r="E13" s="79" t="str">
        <x:f>IF(ABS(C13-D13)&lt;0.0000001,"PASS","FAIL")</x:f>
        <x:v>PASS</x:v>
      </x:c>
      <x:c r="F13" s="70" t="str">
        <x:v>Financial model!E21</x:v>
      </x:c>
    </x:row>
    <x:row r="14" ht="15" hidden="0" customHeight="1">
      <x:c r="A14" s="76" t="str">
        <x:v>A10</x:v>
      </x:c>
      <x:c r="B14" s="70" t="str">
        <x:v>Largest customer revenue share</x:v>
      </x:c>
      <x:c r="C14" s="114" t="n">
        <x:f>'Financial model'!E22</x:f>
        <x:v>0.0946969696969697</x:v>
      </x:c>
      <x:c r="D14" s="114" t="n">
        <x:v>0.0946969696969697</x:v>
      </x:c>
      <x:c r="E14" s="79" t="str">
        <x:f>IF(ABS(C14-D14)&lt;0.0000001,"PASS","FAIL")</x:f>
        <x:v>PASS</x:v>
      </x:c>
      <x:c r="F14" s="70" t="str">
        <x:v>Financial model!E22 · DR01</x:v>
      </x:c>
    </x:row>
    <x:row r="15" ht="15" hidden="0" customHeight="1">
      <x:c r="A15" s="76" t="str">
        <x:v>A11</x:v>
      </x:c>
      <x:c r="B15" s="70" t="str">
        <x:v>Largest processor volume share</x:v>
      </x:c>
      <x:c r="C15" s="114" t="n">
        <x:f>'Financial model'!E23</x:f>
        <x:v>0.64</x:v>
      </x:c>
      <x:c r="D15" s="114" t="n">
        <x:v>0.64</x:v>
      </x:c>
      <x:c r="E15" s="79" t="str">
        <x:f>IF(ABS(C15-D15)&lt;0.0000001,"PASS","FAIL")</x:f>
        <x:v>PASS</x:v>
      </x:c>
      <x:c r="F15" s="70" t="str">
        <x:v>Financial model!E23 · DR02</x:v>
      </x:c>
    </x:row>
    <x:row r="16" ht="15" hidden="0" customHeight="1">
      <x:c r="A16" s="76" t="str">
        <x:v>A12</x:v>
      </x:c>
      <x:c r="B16" s="70" t="str">
        <x:v>Genesis allocation</x:v>
      </x:c>
      <x:c r="C16" s="114" t="n">
        <x:f>'Token and rights'!C12</x:f>
        <x:v>1</x:v>
      </x:c>
      <x:c r="D16" s="114" t="n">
        <x:v>1</x:v>
      </x:c>
      <x:c r="E16" s="79" t="str">
        <x:f>IF(ABS(C16-D16)&lt;0.0000001,"PASS","FAIL")</x:f>
        <x:v>PASS</x:v>
      </x:c>
      <x:c r="F16" s="70" t="str">
        <x:v>Token and rights!C12 · DR06</x:v>
      </x:c>
    </x:row>
    <x:row r="17" ht="15" hidden="0" customHeight="1">
      <x:c r="A17" s="76" t="str">
        <x:v>A13</x:v>
      </x:c>
      <x:c r="B17" s="70" t="str">
        <x:v>Base investor proceeds</x:v>
      </x:c>
      <x:c r="C17" s="115" t="n">
        <x:f>'Financial model'!F15</x:f>
        <x:v>4875000</x:v>
      </x:c>
      <x:c r="D17" s="115" t="n">
        <x:v>4875000</x:v>
      </x:c>
      <x:c r="E17" s="79" t="str">
        <x:f>IF(ABS(C17-D17)&lt;0.0000001,"PASS","FAIL")</x:f>
        <x:v>PASS</x:v>
      </x:c>
      <x:c r="F17" s="70" t="str">
        <x:v>Financial model!F15 · DR08</x:v>
      </x:c>
    </x:row>
    <x:row r="18" ht="15" hidden="0" customHeight="1">
      <x:c r="A18" s="76" t="str">
        <x:v>A14</x:v>
      </x:c>
      <x:c r="B18" s="70" t="str">
        <x:v>Base gross MOIC</x:v>
      </x:c>
      <x:c r="C18" s="116" t="n">
        <x:f>'Financial model'!G15</x:f>
        <x:v>6.5</x:v>
      </x:c>
      <x:c r="D18" s="116" t="n">
        <x:v>6.5</x:v>
      </x:c>
      <x:c r="E18" s="79" t="str">
        <x:f>IF(ABS(C18-D18)&lt;0.0000001,"PASS","FAIL")</x:f>
        <x:v>PASS</x:v>
      </x:c>
      <x:c r="F18" s="70" t="str">
        <x:v>Financial model!G15 · DR08</x:v>
      </x:c>
    </x:row>
    <x:row r="19" ht="15" hidden="0" customHeight="1">
      <x:c r="A19" s="76" t="str">
        <x:v>A15</x:v>
      </x:c>
      <x:c r="B19" s="70" t="str">
        <x:v>Base five-year gross IRR</x:v>
      </x:c>
      <x:c r="C19" s="114" t="n">
        <x:f>'Financial model'!H15</x:f>
        <x:v>0.4540611511009971</x:v>
      </x:c>
      <x:c r="D19" s="114" t="n">
        <x:v>0.4540611511</x:v>
      </x:c>
      <x:c r="E19" s="79" t="str">
        <x:f>IF(ABS(C19-D19)&lt;0.0000001,"PASS","FAIL")</x:f>
        <x:v>PASS</x:v>
      </x:c>
      <x:c r="F19" s="70" t="str">
        <x:v>Financial model!H15 · DR08</x:v>
      </x:c>
    </x:row>
    <x:row r="20" ht="36" hidden="0" customHeight="1">
      <x:c r="A20" s="76" t="str">
        <x:v>A16</x:v>
      </x:c>
      <x:c r="B20" s="70" t="str">
        <x:v>Evidence files hashed and present</x:v>
      </x:c>
      <x:c r="C20" s="86" t="n">
        <x:v>31</x:v>
      </x:c>
      <x:c r="D20" s="86" t="n">
        <x:v>31</x:v>
      </x:c>
      <x:c r="E20" s="79" t="str">
        <x:v>PASS</x:v>
      </x:c>
      <x:c r="F20" s="70" t="str">
        <x:v>manifest fd4272efe1c5efdea3974525447809d95b6c7b8f720412a57f4418d366ff06ce</x:v>
      </x:c>
    </x:row>
    <x:row r="21" ht="15" hidden="0" customHeight="1">
      <x:c r="A21" s="76" t="str">
        <x:v>A17</x:v>
      </x:c>
      <x:c r="B21" s="70" t="str">
        <x:v>Material claims have source IDs</x:v>
      </x:c>
      <x:c r="C21" s="86" t="n">
        <x:v>21</x:v>
      </x:c>
      <x:c r="D21" s="86" t="n">
        <x:v>21</x:v>
      </x:c>
      <x:c r="E21" s="79" t="str">
        <x:v>PASS</x:v>
      </x:c>
      <x:c r="F21" s="70" t="str">
        <x:v>Findings!A5:G25</x:v>
      </x:c>
    </x:row>
    <x:row r="22" ht="15" hidden="0" customHeight="1">
      <x:c r="A22" s="76" t="str">
        <x:v>A18</x:v>
      </x:c>
      <x:c r="B22" s="70" t="str">
        <x:v>Open CPs have owners and pass tests</x:v>
      </x:c>
      <x:c r="C22" s="86" t="n">
        <x:v>4</x:v>
      </x:c>
      <x:c r="D22" s="86" t="n">
        <x:v>4</x:v>
      </x:c>
      <x:c r="E22" s="79" t="str">
        <x:v>PASS</x:v>
      </x:c>
      <x:c r="F22" s="70" t="str">
        <x:v>Conditions!A5:F8</x:v>
      </x:c>
    </x:row>
    <x:row r="23" ht="15" hidden="0" customHeight="1">
      <x:c r="A23" s="76" t="str">
        <x:v>A19</x:v>
      </x:c>
      <x:c r="B23" s="70" t="str">
        <x:v>Package version synchronized</x:v>
      </x:c>
      <x:c r="C23" s="86" t="str">
        <x:v>1.2</x:v>
      </x:c>
      <x:c r="D23" s="86" t="str">
        <x:v>1.2</x:v>
      </x:c>
      <x:c r="E23" s="79" t="str">
        <x:v>PASS</x:v>
      </x:c>
      <x:c r="F23" s="70" t="str">
        <x:v>IC Summary!B17 · memo footer · manifest</x:v>
      </x:c>
    </x:row>
    <x:row r="24" ht="15" hidden="0" customHeight="1">
      <x:c r="A24" s="76" t="str">
        <x:v>A20</x:v>
      </x:c>
      <x:c r="B24" s="70" t="str">
        <x:v>Year-5 revenue bridge</x:v>
      </x:c>
      <x:c r="C24" s="70" t="n">
        <x:f>'Financial model'!C39</x:f>
        <x:v>12000000</x:v>
      </x:c>
      <x:c r="D24" s="70" t="n">
        <x:v>12000000</x:v>
      </x:c>
      <x:c r="E24" s="79" t="str">
        <x:f>IF(ABS(C24-D24)&lt;0.0000001,"PASS","FAIL")</x:f>
        <x:v>PASS</x:v>
      </x:c>
      <x:c r="F24" s="70" t="str">
        <x:v>Financial model!C39 · DR10</x:v>
      </x:c>
    </x:row>
    <x:row r="25" ht="15" hidden="0" customHeight="1">
      <x:c r="A25" s="76" t="str">
        <x:v>A21</x:v>
      </x:c>
      <x:c r="B25" s="70" t="str">
        <x:v>Base exit equity value bridge</x:v>
      </x:c>
      <x:c r="C25" s="70" t="n">
        <x:f>'Financial model'!C41</x:f>
        <x:v>120000000</x:v>
      </x:c>
      <x:c r="D25" s="70" t="n">
        <x:v>120000000</x:v>
      </x:c>
      <x:c r="E25" s="79" t="str">
        <x:f>IF(ABS(C25-D25)&lt;0.0000001,"PASS","FAIL")</x:f>
        <x:v>PASS</x:v>
      </x:c>
      <x:c r="F25" s="70" t="str">
        <x:v>Financial model!C41 · DR10 / DR08</x:v>
      </x:c>
    </x:row>
    <x:row r="26" ht="24" hidden="0" customHeight="1">
      <x:c r="A26" s="76" t="str">
        <x:v>A22</x:v>
      </x:c>
      <x:c r="B26" s="70" t="str">
        <x:v>Base investor proceeds after modeled dilution</x:v>
      </x:c>
      <x:c r="C26" s="70" t="n">
        <x:f>'Financial model'!C42</x:f>
        <x:v>4875000</x:v>
      </x:c>
      <x:c r="D26" s="70" t="n">
        <x:v>4875000</x:v>
      </x:c>
      <x:c r="E26" s="79" t="str">
        <x:f>IF(ABS(C26-D26)&lt;0.0000001,"PASS","FAIL")</x:f>
        <x:v>PASS</x:v>
      </x:c>
      <x:c r="F26" s="70" t="str">
        <x:v>Financial model!C42 · DR08</x:v>
      </x:c>
    </x:row>
    <x:row r="27" ht="24" hidden="0" customHeight="1">
      <x:c r="A27" s="76" t="str">
        <x:v>A23</x:v>
      </x:c>
      <x:c r="B27" s="70" t="str">
        <x:v>Underwriting bridge records present</x:v>
      </x:c>
      <x:c r="C27" s="70" t="n">
        <x:v>5</x:v>
      </x:c>
      <x:c r="D27" s="70" t="n">
        <x:v>5</x:v>
      </x:c>
      <x:c r="E27" s="79" t="str">
        <x:f>IF(C27=D27,"PASS","FAIL")</x:f>
        <x:v>PASS</x:v>
      </x:c>
      <x:c r="F27" s="70" t="str">
        <x:v>DR10 · schedule plus workstream/funnel/benchmark/team records</x:v>
      </x:c>
    </x:row>
    <x:row r="28" ht="15" hidden="0" customHeight="1">
      <x:c r="A28" s="76" t="str">
        <x:v>A24</x:v>
      </x:c>
      <x:c r="B28" s="70" t="str">
        <x:v>Decision posture synchronized</x:v>
      </x:c>
      <x:c r="C28" s="70" t="str">
        <x:v>CONDITIONAL PASS</x:v>
      </x:c>
      <x:c r="D28" s="70" t="str">
        <x:v>CONDITIONAL PASS</x:v>
      </x:c>
      <x:c r="E28" s="79" t="str">
        <x:v>PASS</x:v>
      </x:c>
      <x:c r="F28" s="70" t="str">
        <x:v>IC Summary and memos; CP1–CP4 remain open</x:v>
      </x:c>
    </x:row>
  </x:sheetData>
  <x:mergeCells>
    <x:mergeCell ref="A1:F1"/>
    <x:mergeCell ref="A2:F2"/>
  </x:mergeCells>
  <x:pageMargins left="0.7" right="0.7" top="0.75" bottom="0.75" header="0.3" footer="0.3"/>
</x:worksheet>
</file>